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l\Desktop\"/>
    </mc:Choice>
  </mc:AlternateContent>
  <xr:revisionPtr revIDLastSave="0" documentId="8_{2C3760FF-3773-4611-81C8-69776651E0F8}" xr6:coauthVersionLast="45" xr6:coauthVersionMax="45" xr10:uidLastSave="{00000000-0000-0000-0000-000000000000}"/>
  <bookViews>
    <workbookView xWindow="1125" yWindow="660" windowWidth="20550" windowHeight="13785" xr2:uid="{9C9DF6EE-0BEE-4E8D-88BD-6C7148C83AC3}"/>
  </bookViews>
  <sheets>
    <sheet name="Synthèse" sheetId="4" r:id="rId1"/>
    <sheet name="Récap trésorerie" sheetId="2" r:id="rId2"/>
    <sheet name="Décaissements" sheetId="1" r:id="rId3"/>
    <sheet name="Liste dettes non positionnées" sheetId="3" r:id="rId4"/>
  </sheets>
  <definedNames>
    <definedName name="_xlchart.v1.0" hidden="1">'Récap trésorerie'!$B$63:$B$83</definedName>
    <definedName name="_xlchart.v1.1" hidden="1">'Récap trésorerie'!$C$63:$C$83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5" i="3" l="1"/>
  <c r="DC18" i="1"/>
  <c r="AQ28" i="1"/>
  <c r="S22" i="2"/>
  <c r="V20" i="2"/>
  <c r="V22" i="2" s="1"/>
  <c r="U20" i="2"/>
  <c r="U22" i="2" s="1"/>
  <c r="T20" i="2"/>
  <c r="T22" i="2" s="1"/>
  <c r="S20" i="2"/>
  <c r="R20" i="2"/>
  <c r="R22" i="2" s="1"/>
  <c r="DP20" i="2"/>
  <c r="DI20" i="2"/>
  <c r="DB20" i="2"/>
  <c r="CU20" i="2"/>
  <c r="CN20" i="2"/>
  <c r="CG20" i="2"/>
  <c r="BZ20" i="2"/>
  <c r="BS20" i="2"/>
  <c r="BL20" i="2"/>
  <c r="BE20" i="2"/>
  <c r="AX20" i="2"/>
  <c r="AQ20" i="2"/>
  <c r="AJ20" i="2"/>
  <c r="AC20" i="2"/>
  <c r="DO20" i="2"/>
  <c r="DH20" i="2"/>
  <c r="DA20" i="2"/>
  <c r="CT20" i="2"/>
  <c r="CM20" i="2"/>
  <c r="CF20" i="2"/>
  <c r="BY20" i="2"/>
  <c r="BR20" i="2"/>
  <c r="BK20" i="2"/>
  <c r="BD20" i="2"/>
  <c r="AW20" i="2"/>
  <c r="AP20" i="2"/>
  <c r="AI20" i="2"/>
  <c r="AB20" i="2"/>
  <c r="DN20" i="2"/>
  <c r="DG20" i="2"/>
  <c r="CZ20" i="2"/>
  <c r="CS20" i="2"/>
  <c r="CL20" i="2"/>
  <c r="CE20" i="2"/>
  <c r="BX20" i="2"/>
  <c r="BQ20" i="2"/>
  <c r="BJ20" i="2"/>
  <c r="BC20" i="2"/>
  <c r="AV20" i="2"/>
  <c r="AO20" i="2"/>
  <c r="AH20" i="2"/>
  <c r="AA20" i="2"/>
  <c r="DT20" i="2"/>
  <c r="DM20" i="2"/>
  <c r="DF20" i="2"/>
  <c r="CY20" i="2"/>
  <c r="CR20" i="2"/>
  <c r="CK20" i="2"/>
  <c r="CD20" i="2"/>
  <c r="BW20" i="2"/>
  <c r="BP20" i="2"/>
  <c r="BI20" i="2"/>
  <c r="BB20" i="2"/>
  <c r="AU20" i="2"/>
  <c r="AN20" i="2"/>
  <c r="AG20" i="2"/>
  <c r="Z20" i="2"/>
  <c r="DS20" i="2"/>
  <c r="DL20" i="2"/>
  <c r="DE20" i="2"/>
  <c r="CX20" i="2"/>
  <c r="CQ20" i="2"/>
  <c r="CJ20" i="2"/>
  <c r="CC20" i="2"/>
  <c r="BV20" i="2"/>
  <c r="BO20" i="2"/>
  <c r="BH20" i="2"/>
  <c r="BA20" i="2"/>
  <c r="AT20" i="2"/>
  <c r="AM20" i="2"/>
  <c r="AF20" i="2"/>
  <c r="Y20" i="2"/>
  <c r="C65" i="2"/>
  <c r="DU67" i="1"/>
  <c r="DT67" i="1"/>
  <c r="DS67" i="1"/>
  <c r="DR67" i="1"/>
  <c r="DQ34" i="2" s="1"/>
  <c r="DQ67" i="1"/>
  <c r="DP67" i="1"/>
  <c r="DO67" i="1"/>
  <c r="DN67" i="1"/>
  <c r="DM34" i="2" s="1"/>
  <c r="DM67" i="1"/>
  <c r="DL67" i="1"/>
  <c r="DK67" i="1"/>
  <c r="DJ67" i="1"/>
  <c r="DI34" i="2" s="1"/>
  <c r="DI67" i="1"/>
  <c r="DH67" i="1"/>
  <c r="DG67" i="1"/>
  <c r="DF67" i="1"/>
  <c r="DE34" i="2" s="1"/>
  <c r="DE67" i="1"/>
  <c r="DD67" i="1"/>
  <c r="DC67" i="1"/>
  <c r="DB67" i="1"/>
  <c r="DA34" i="2" s="1"/>
  <c r="DA67" i="1"/>
  <c r="CZ67" i="1"/>
  <c r="CY67" i="1"/>
  <c r="CX67" i="1"/>
  <c r="CW34" i="2" s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M69" i="3"/>
  <c r="L69" i="3"/>
  <c r="K69" i="3"/>
  <c r="J69" i="3"/>
  <c r="I69" i="3"/>
  <c r="H69" i="3"/>
  <c r="G69" i="3"/>
  <c r="F69" i="3"/>
  <c r="E69" i="3"/>
  <c r="D69" i="3"/>
  <c r="C69" i="3"/>
  <c r="M71" i="3"/>
  <c r="L71" i="3"/>
  <c r="K71" i="3"/>
  <c r="J71" i="3"/>
  <c r="I71" i="3"/>
  <c r="H71" i="3"/>
  <c r="G71" i="3"/>
  <c r="F71" i="3"/>
  <c r="E71" i="3"/>
  <c r="D71" i="3"/>
  <c r="C71" i="3"/>
  <c r="DQ57" i="1"/>
  <c r="DQ59" i="1" s="1"/>
  <c r="C63" i="3"/>
  <c r="I63" i="3" s="1"/>
  <c r="J63" i="3" s="1"/>
  <c r="K63" i="3" s="1"/>
  <c r="C62" i="3"/>
  <c r="H62" i="3" s="1"/>
  <c r="I62" i="3" s="1"/>
  <c r="J62" i="3" s="1"/>
  <c r="C59" i="3"/>
  <c r="I59" i="3" s="1"/>
  <c r="J59" i="3" s="1"/>
  <c r="K59" i="3" s="1"/>
  <c r="C58" i="3"/>
  <c r="H58" i="3" s="1"/>
  <c r="I58" i="3" s="1"/>
  <c r="J58" i="3" s="1"/>
  <c r="BE44" i="1"/>
  <c r="BE42" i="1"/>
  <c r="BE37" i="1"/>
  <c r="BL37" i="1" s="1"/>
  <c r="BS37" i="1" s="1"/>
  <c r="BZ37" i="1" s="1"/>
  <c r="CG37" i="1" s="1"/>
  <c r="CN37" i="1" s="1"/>
  <c r="CU37" i="1" s="1"/>
  <c r="DB37" i="1" s="1"/>
  <c r="DI37" i="1" s="1"/>
  <c r="DP37" i="1" s="1"/>
  <c r="BL44" i="1"/>
  <c r="BS44" i="1" s="1"/>
  <c r="BZ44" i="1" s="1"/>
  <c r="CG44" i="1" s="1"/>
  <c r="CN44" i="1" s="1"/>
  <c r="CU44" i="1" s="1"/>
  <c r="DB44" i="1" s="1"/>
  <c r="DI44" i="1" s="1"/>
  <c r="DP44" i="1" s="1"/>
  <c r="AX28" i="1"/>
  <c r="BL28" i="1" s="1"/>
  <c r="BS28" i="1" s="1"/>
  <c r="BZ28" i="1" s="1"/>
  <c r="CG28" i="1" s="1"/>
  <c r="CN28" i="1" s="1"/>
  <c r="DB28" i="1" s="1"/>
  <c r="DI28" i="1" s="1"/>
  <c r="DP28" i="1" s="1"/>
  <c r="BL25" i="1"/>
  <c r="BS25" i="1" s="1"/>
  <c r="BZ25" i="1" s="1"/>
  <c r="CG25" i="1" s="1"/>
  <c r="CN25" i="1" s="1"/>
  <c r="DB25" i="1" s="1"/>
  <c r="DI25" i="1" s="1"/>
  <c r="DP25" i="1" s="1"/>
  <c r="BI30" i="1"/>
  <c r="CY17" i="1"/>
  <c r="CY16" i="1"/>
  <c r="CY15" i="1"/>
  <c r="C61" i="3"/>
  <c r="G61" i="3" s="1"/>
  <c r="H61" i="3" s="1"/>
  <c r="I61" i="3" s="1"/>
  <c r="C57" i="3"/>
  <c r="G57" i="3" s="1"/>
  <c r="H57" i="3" s="1"/>
  <c r="I57" i="3" s="1"/>
  <c r="DS32" i="2"/>
  <c r="DT23" i="2"/>
  <c r="DS23" i="2"/>
  <c r="DO36" i="2"/>
  <c r="DO35" i="2" s="1"/>
  <c r="DR34" i="2"/>
  <c r="DQ33" i="2"/>
  <c r="DR23" i="2"/>
  <c r="DQ23" i="2"/>
  <c r="DP23" i="2"/>
  <c r="DO23" i="2"/>
  <c r="DN23" i="2"/>
  <c r="DM23" i="2"/>
  <c r="DL23" i="2"/>
  <c r="DR19" i="2"/>
  <c r="DQ19" i="2"/>
  <c r="DG33" i="2"/>
  <c r="DJ32" i="2"/>
  <c r="DF32" i="2"/>
  <c r="DK23" i="2"/>
  <c r="DJ23" i="2"/>
  <c r="DI23" i="2"/>
  <c r="DH23" i="2"/>
  <c r="DG23" i="2"/>
  <c r="DF23" i="2"/>
  <c r="DE23" i="2"/>
  <c r="DK19" i="2"/>
  <c r="DJ19" i="2"/>
  <c r="DC36" i="2"/>
  <c r="DC35" i="2" s="1"/>
  <c r="CY36" i="2"/>
  <c r="CY35" i="2" s="1"/>
  <c r="DB34" i="2"/>
  <c r="CX34" i="2"/>
  <c r="DA33" i="2"/>
  <c r="DD32" i="2"/>
  <c r="CZ32" i="2"/>
  <c r="DD23" i="2"/>
  <c r="DC23" i="2"/>
  <c r="DB23" i="2"/>
  <c r="DA23" i="2"/>
  <c r="CZ23" i="2"/>
  <c r="CY23" i="2"/>
  <c r="CX23" i="2"/>
  <c r="DD19" i="2"/>
  <c r="DC19" i="2"/>
  <c r="CW36" i="2"/>
  <c r="CW35" i="2" s="1"/>
  <c r="CS36" i="2"/>
  <c r="CS35" i="2" s="1"/>
  <c r="CV34" i="2"/>
  <c r="CR34" i="2"/>
  <c r="CQ33" i="2"/>
  <c r="CS31" i="2"/>
  <c r="CW23" i="2"/>
  <c r="CV23" i="2"/>
  <c r="CU23" i="2"/>
  <c r="CT23" i="2"/>
  <c r="CS23" i="2"/>
  <c r="CR23" i="2"/>
  <c r="CQ23" i="2"/>
  <c r="CW19" i="2"/>
  <c r="CV19" i="2"/>
  <c r="DU74" i="1"/>
  <c r="DT36" i="2" s="1"/>
  <c r="DT35" i="2" s="1"/>
  <c r="DT74" i="1"/>
  <c r="DS36" i="2" s="1"/>
  <c r="DS35" i="2" s="1"/>
  <c r="DT34" i="2"/>
  <c r="DS34" i="2"/>
  <c r="DU63" i="1"/>
  <c r="DT33" i="2" s="1"/>
  <c r="DT63" i="1"/>
  <c r="DS33" i="2" s="1"/>
  <c r="DU56" i="1"/>
  <c r="DT32" i="2" s="1"/>
  <c r="DT56" i="1"/>
  <c r="DU48" i="1"/>
  <c r="DT31" i="2" s="1"/>
  <c r="DS74" i="1"/>
  <c r="DR36" i="2" s="1"/>
  <c r="DR35" i="2" s="1"/>
  <c r="DR74" i="1"/>
  <c r="DQ36" i="2" s="1"/>
  <c r="DQ35" i="2" s="1"/>
  <c r="DQ74" i="1"/>
  <c r="DP36" i="2" s="1"/>
  <c r="DP35" i="2" s="1"/>
  <c r="DP74" i="1"/>
  <c r="DO74" i="1"/>
  <c r="DN36" i="2" s="1"/>
  <c r="DN35" i="2" s="1"/>
  <c r="DN74" i="1"/>
  <c r="DM36" i="2" s="1"/>
  <c r="DM35" i="2" s="1"/>
  <c r="DM74" i="1"/>
  <c r="DL36" i="2" s="1"/>
  <c r="DL35" i="2" s="1"/>
  <c r="DP34" i="2"/>
  <c r="DO34" i="2"/>
  <c r="DN34" i="2"/>
  <c r="DL34" i="2"/>
  <c r="DS63" i="1"/>
  <c r="DR33" i="2" s="1"/>
  <c r="DR63" i="1"/>
  <c r="DP63" i="1"/>
  <c r="DO33" i="2" s="1"/>
  <c r="DO63" i="1"/>
  <c r="DN33" i="2" s="1"/>
  <c r="DN63" i="1"/>
  <c r="DM33" i="2" s="1"/>
  <c r="DM63" i="1"/>
  <c r="DL33" i="2" s="1"/>
  <c r="DS56" i="1"/>
  <c r="DR32" i="2" s="1"/>
  <c r="DR56" i="1"/>
  <c r="DQ32" i="2" s="1"/>
  <c r="DQ56" i="1"/>
  <c r="DP32" i="2" s="1"/>
  <c r="DP56" i="1"/>
  <c r="DO32" i="2" s="1"/>
  <c r="DO56" i="1"/>
  <c r="DN32" i="2" s="1"/>
  <c r="DN56" i="1"/>
  <c r="DM32" i="2" s="1"/>
  <c r="DM56" i="1"/>
  <c r="DL32" i="2" s="1"/>
  <c r="DS48" i="1"/>
  <c r="DR31" i="2" s="1"/>
  <c r="DR48" i="1"/>
  <c r="DQ31" i="2" s="1"/>
  <c r="DO48" i="1"/>
  <c r="DN31" i="2" s="1"/>
  <c r="DN48" i="1"/>
  <c r="DM31" i="2" s="1"/>
  <c r="DL74" i="1"/>
  <c r="DK36" i="2" s="1"/>
  <c r="DK35" i="2" s="1"/>
  <c r="DK74" i="1"/>
  <c r="DJ36" i="2" s="1"/>
  <c r="DJ35" i="2" s="1"/>
  <c r="DJ74" i="1"/>
  <c r="DI36" i="2" s="1"/>
  <c r="DI35" i="2" s="1"/>
  <c r="DI74" i="1"/>
  <c r="DH36" i="2" s="1"/>
  <c r="DH35" i="2" s="1"/>
  <c r="DH74" i="1"/>
  <c r="DG36" i="2" s="1"/>
  <c r="DG35" i="2" s="1"/>
  <c r="DG74" i="1"/>
  <c r="DF36" i="2" s="1"/>
  <c r="DF35" i="2" s="1"/>
  <c r="DF74" i="1"/>
  <c r="DE36" i="2" s="1"/>
  <c r="DE35" i="2" s="1"/>
  <c r="DK34" i="2"/>
  <c r="DJ34" i="2"/>
  <c r="DH34" i="2"/>
  <c r="DG34" i="2"/>
  <c r="DF34" i="2"/>
  <c r="DL63" i="1"/>
  <c r="DK33" i="2" s="1"/>
  <c r="DK63" i="1"/>
  <c r="DJ33" i="2" s="1"/>
  <c r="DI63" i="1"/>
  <c r="DH33" i="2" s="1"/>
  <c r="DH63" i="1"/>
  <c r="DG63" i="1"/>
  <c r="DF33" i="2" s="1"/>
  <c r="DF63" i="1"/>
  <c r="DE33" i="2" s="1"/>
  <c r="DJ63" i="1"/>
  <c r="DI33" i="2" s="1"/>
  <c r="DL56" i="1"/>
  <c r="DK32" i="2" s="1"/>
  <c r="DK56" i="1"/>
  <c r="DJ56" i="1"/>
  <c r="DI32" i="2" s="1"/>
  <c r="DI56" i="1"/>
  <c r="DH32" i="2" s="1"/>
  <c r="DH56" i="1"/>
  <c r="DG32" i="2" s="1"/>
  <c r="DG56" i="1"/>
  <c r="DF56" i="1"/>
  <c r="DE32" i="2" s="1"/>
  <c r="DL48" i="1"/>
  <c r="DK31" i="2" s="1"/>
  <c r="DK48" i="1"/>
  <c r="DJ31" i="2" s="1"/>
  <c r="DH48" i="1"/>
  <c r="DG31" i="2" s="1"/>
  <c r="DG48" i="1"/>
  <c r="DF31" i="2" s="1"/>
  <c r="DE74" i="1"/>
  <c r="DD36" i="2" s="1"/>
  <c r="DD35" i="2" s="1"/>
  <c r="DD74" i="1"/>
  <c r="DC74" i="1"/>
  <c r="DB36" i="2" s="1"/>
  <c r="DB35" i="2" s="1"/>
  <c r="DB74" i="1"/>
  <c r="DA36" i="2" s="1"/>
  <c r="DA35" i="2" s="1"/>
  <c r="DA74" i="1"/>
  <c r="CZ36" i="2" s="1"/>
  <c r="CZ35" i="2" s="1"/>
  <c r="CZ74" i="1"/>
  <c r="CY74" i="1"/>
  <c r="CX36" i="2" s="1"/>
  <c r="CX35" i="2" s="1"/>
  <c r="DD34" i="2"/>
  <c r="DC34" i="2"/>
  <c r="CZ34" i="2"/>
  <c r="CY34" i="2"/>
  <c r="DE63" i="1"/>
  <c r="DD33" i="2" s="1"/>
  <c r="DD63" i="1"/>
  <c r="DC33" i="2" s="1"/>
  <c r="DC63" i="1"/>
  <c r="DB33" i="2" s="1"/>
  <c r="DB63" i="1"/>
  <c r="DA63" i="1"/>
  <c r="CZ33" i="2" s="1"/>
  <c r="CZ63" i="1"/>
  <c r="CY33" i="2" s="1"/>
  <c r="CY63" i="1"/>
  <c r="CX33" i="2" s="1"/>
  <c r="DE56" i="1"/>
  <c r="DD56" i="1"/>
  <c r="DC32" i="2" s="1"/>
  <c r="DC56" i="1"/>
  <c r="DB32" i="2" s="1"/>
  <c r="DB56" i="1"/>
  <c r="DA32" i="2" s="1"/>
  <c r="DA56" i="1"/>
  <c r="CZ56" i="1"/>
  <c r="CY32" i="2" s="1"/>
  <c r="CY56" i="1"/>
  <c r="CX32" i="2" s="1"/>
  <c r="DE48" i="1"/>
  <c r="DD31" i="2" s="1"/>
  <c r="DD48" i="1"/>
  <c r="DC31" i="2" s="1"/>
  <c r="DA48" i="1"/>
  <c r="CZ31" i="2" s="1"/>
  <c r="CZ48" i="1"/>
  <c r="CY31" i="2" s="1"/>
  <c r="CX74" i="1"/>
  <c r="CW74" i="1"/>
  <c r="CV36" i="2" s="1"/>
  <c r="CV35" i="2" s="1"/>
  <c r="CV74" i="1"/>
  <c r="CU36" i="2" s="1"/>
  <c r="CU35" i="2" s="1"/>
  <c r="CU74" i="1"/>
  <c r="CT36" i="2" s="1"/>
  <c r="CT35" i="2" s="1"/>
  <c r="CT74" i="1"/>
  <c r="CS74" i="1"/>
  <c r="CR36" i="2" s="1"/>
  <c r="CR35" i="2" s="1"/>
  <c r="CR74" i="1"/>
  <c r="CQ36" i="2" s="1"/>
  <c r="CQ35" i="2" s="1"/>
  <c r="CU34" i="2"/>
  <c r="CT34" i="2"/>
  <c r="CS34" i="2"/>
  <c r="CQ34" i="2"/>
  <c r="CX63" i="1"/>
  <c r="CW33" i="2" s="1"/>
  <c r="CW63" i="1"/>
  <c r="CV33" i="2" s="1"/>
  <c r="CU63" i="1"/>
  <c r="CT33" i="2" s="1"/>
  <c r="CT63" i="1"/>
  <c r="CS33" i="2" s="1"/>
  <c r="CS63" i="1"/>
  <c r="CR33" i="2" s="1"/>
  <c r="CR63" i="1"/>
  <c r="CV63" i="1"/>
  <c r="CU33" i="2" s="1"/>
  <c r="CX56" i="1"/>
  <c r="CW32" i="2" s="1"/>
  <c r="CW56" i="1"/>
  <c r="CV32" i="2" s="1"/>
  <c r="CV56" i="1"/>
  <c r="CU32" i="2" s="1"/>
  <c r="CU56" i="1"/>
  <c r="CT32" i="2" s="1"/>
  <c r="CT56" i="1"/>
  <c r="CS32" i="2" s="1"/>
  <c r="CS56" i="1"/>
  <c r="CR32" i="2" s="1"/>
  <c r="CR56" i="1"/>
  <c r="CQ32" i="2" s="1"/>
  <c r="CX48" i="1"/>
  <c r="CW31" i="2" s="1"/>
  <c r="CW48" i="1"/>
  <c r="CV31" i="2" s="1"/>
  <c r="CT48" i="1"/>
  <c r="CS48" i="1"/>
  <c r="CR31" i="2" s="1"/>
  <c r="F56" i="2" l="1"/>
  <c r="C82" i="2" s="1"/>
  <c r="F52" i="2"/>
  <c r="C80" i="2" s="1"/>
  <c r="DK28" i="2"/>
  <c r="DR28" i="2"/>
  <c r="DQ61" i="1"/>
  <c r="DQ62" i="1"/>
  <c r="DQ58" i="1"/>
  <c r="DQ63" i="1"/>
  <c r="DP33" i="2" s="1"/>
  <c r="CV30" i="2"/>
  <c r="CV38" i="2" s="1"/>
  <c r="DC28" i="2"/>
  <c r="DD28" i="2"/>
  <c r="DJ28" i="2"/>
  <c r="DQ28" i="2"/>
  <c r="DT30" i="2"/>
  <c r="DT38" i="2" s="1"/>
  <c r="CY30" i="2"/>
  <c r="CY38" i="2" s="1"/>
  <c r="DC30" i="2"/>
  <c r="DC38" i="2" s="1"/>
  <c r="CR30" i="2"/>
  <c r="CR38" i="2" s="1"/>
  <c r="DJ30" i="2"/>
  <c r="DJ38" i="2" s="1"/>
  <c r="DF30" i="2"/>
  <c r="DF38" i="2" s="1"/>
  <c r="CV28" i="2"/>
  <c r="CS30" i="2"/>
  <c r="CS38" i="2" s="1"/>
  <c r="CW30" i="2"/>
  <c r="CW38" i="2" s="1"/>
  <c r="DM30" i="2"/>
  <c r="DM38" i="2" s="1"/>
  <c r="DQ30" i="2"/>
  <c r="DQ38" i="2" s="1"/>
  <c r="CW28" i="2"/>
  <c r="CZ30" i="2"/>
  <c r="CZ38" i="2" s="1"/>
  <c r="DD30" i="2"/>
  <c r="DD38" i="2" s="1"/>
  <c r="DD39" i="2" s="1"/>
  <c r="DG30" i="2"/>
  <c r="DG38" i="2" s="1"/>
  <c r="DK30" i="2"/>
  <c r="DK38" i="2" s="1"/>
  <c r="DN30" i="2"/>
  <c r="DN38" i="2" s="1"/>
  <c r="DR30" i="2"/>
  <c r="DR38" i="2" s="1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D44" i="2"/>
  <c r="D12" i="1"/>
  <c r="D50" i="1" s="1"/>
  <c r="D69" i="1" s="1"/>
  <c r="D12" i="2"/>
  <c r="E12" i="2" s="1"/>
  <c r="E22" i="2"/>
  <c r="D22" i="2"/>
  <c r="AV18" i="1"/>
  <c r="L20" i="2"/>
  <c r="K20" i="2"/>
  <c r="CO61" i="1"/>
  <c r="BK61" i="1"/>
  <c r="AD61" i="1"/>
  <c r="AD62" i="1"/>
  <c r="CO62" i="1"/>
  <c r="BK62" i="1"/>
  <c r="BK63" i="1" s="1"/>
  <c r="BJ33" i="2" s="1"/>
  <c r="AD63" i="1"/>
  <c r="AC33" i="2" s="1"/>
  <c r="J74" i="3"/>
  <c r="K74" i="3" s="1"/>
  <c r="L74" i="3" s="1"/>
  <c r="M74" i="3" s="1"/>
  <c r="J73" i="3"/>
  <c r="J72" i="3"/>
  <c r="K72" i="3" s="1"/>
  <c r="L72" i="3" s="1"/>
  <c r="M72" i="3" s="1"/>
  <c r="M45" i="3"/>
  <c r="M47" i="3"/>
  <c r="M53" i="3"/>
  <c r="M65" i="3"/>
  <c r="G45" i="3"/>
  <c r="H45" i="3"/>
  <c r="I45" i="3"/>
  <c r="J45" i="3"/>
  <c r="K45" i="3"/>
  <c r="L45" i="3"/>
  <c r="G47" i="3"/>
  <c r="H47" i="3"/>
  <c r="I47" i="3"/>
  <c r="J47" i="3"/>
  <c r="K47" i="3"/>
  <c r="L47" i="3"/>
  <c r="G53" i="3"/>
  <c r="H53" i="3"/>
  <c r="I53" i="3"/>
  <c r="J53" i="3"/>
  <c r="K53" i="3"/>
  <c r="L53" i="3"/>
  <c r="J65" i="3"/>
  <c r="K65" i="3"/>
  <c r="L65" i="3"/>
  <c r="G77" i="3"/>
  <c r="H77" i="3"/>
  <c r="I77" i="3"/>
  <c r="F77" i="3"/>
  <c r="F65" i="3"/>
  <c r="F53" i="3"/>
  <c r="F47" i="3"/>
  <c r="F45" i="3"/>
  <c r="E77" i="3"/>
  <c r="E65" i="3"/>
  <c r="E53" i="3"/>
  <c r="E47" i="3"/>
  <c r="E45" i="3"/>
  <c r="D77" i="3"/>
  <c r="D65" i="3"/>
  <c r="D53" i="3"/>
  <c r="D47" i="3"/>
  <c r="D45" i="3"/>
  <c r="D79" i="3" s="1"/>
  <c r="C77" i="3"/>
  <c r="C53" i="3"/>
  <c r="C47" i="3"/>
  <c r="C45" i="3"/>
  <c r="CQ63" i="1"/>
  <c r="CP33" i="2" s="1"/>
  <c r="CP63" i="1"/>
  <c r="CO33" i="2" s="1"/>
  <c r="CO63" i="1"/>
  <c r="CN33" i="2" s="1"/>
  <c r="CN63" i="1"/>
  <c r="CM33" i="2" s="1"/>
  <c r="CM63" i="1"/>
  <c r="CL33" i="2" s="1"/>
  <c r="CL63" i="1"/>
  <c r="CK33" i="2" s="1"/>
  <c r="CK63" i="1"/>
  <c r="CJ33" i="2" s="1"/>
  <c r="CJ63" i="1"/>
  <c r="CI33" i="2" s="1"/>
  <c r="CI63" i="1"/>
  <c r="CH33" i="2" s="1"/>
  <c r="CH63" i="1"/>
  <c r="CG33" i="2" s="1"/>
  <c r="CG63" i="1"/>
  <c r="CF33" i="2" s="1"/>
  <c r="CF63" i="1"/>
  <c r="CE33" i="2" s="1"/>
  <c r="CE63" i="1"/>
  <c r="CD33" i="2" s="1"/>
  <c r="CD63" i="1"/>
  <c r="CC33" i="2" s="1"/>
  <c r="CC63" i="1"/>
  <c r="CB33" i="2" s="1"/>
  <c r="CB63" i="1"/>
  <c r="CA33" i="2" s="1"/>
  <c r="CA63" i="1"/>
  <c r="BZ33" i="2" s="1"/>
  <c r="BZ63" i="1"/>
  <c r="BY33" i="2" s="1"/>
  <c r="BY63" i="1"/>
  <c r="BX33" i="2" s="1"/>
  <c r="BX63" i="1"/>
  <c r="BW33" i="2" s="1"/>
  <c r="BW63" i="1"/>
  <c r="BV33" i="2" s="1"/>
  <c r="BV63" i="1"/>
  <c r="BU33" i="2" s="1"/>
  <c r="BU63" i="1"/>
  <c r="BT33" i="2" s="1"/>
  <c r="BT63" i="1"/>
  <c r="BS33" i="2" s="1"/>
  <c r="BS63" i="1"/>
  <c r="BR33" i="2" s="1"/>
  <c r="BR63" i="1"/>
  <c r="BQ33" i="2" s="1"/>
  <c r="BQ63" i="1"/>
  <c r="BP33" i="2" s="1"/>
  <c r="BP63" i="1"/>
  <c r="BO33" i="2" s="1"/>
  <c r="BO63" i="1"/>
  <c r="BN33" i="2" s="1"/>
  <c r="BN63" i="1"/>
  <c r="BM33" i="2" s="1"/>
  <c r="BM63" i="1"/>
  <c r="BL33" i="2" s="1"/>
  <c r="BL63" i="1"/>
  <c r="BK33" i="2" s="1"/>
  <c r="BJ63" i="1"/>
  <c r="BI33" i="2" s="1"/>
  <c r="BI63" i="1"/>
  <c r="BH33" i="2" s="1"/>
  <c r="BH63" i="1"/>
  <c r="BG33" i="2" s="1"/>
  <c r="BG63" i="1"/>
  <c r="BF33" i="2" s="1"/>
  <c r="BF63" i="1"/>
  <c r="BE33" i="2" s="1"/>
  <c r="BE63" i="1"/>
  <c r="BD33" i="2" s="1"/>
  <c r="BD63" i="1"/>
  <c r="BC33" i="2" s="1"/>
  <c r="BC63" i="1"/>
  <c r="BB33" i="2" s="1"/>
  <c r="BB63" i="1"/>
  <c r="BA33" i="2" s="1"/>
  <c r="BA63" i="1"/>
  <c r="AZ33" i="2" s="1"/>
  <c r="AZ63" i="1"/>
  <c r="AY33" i="2" s="1"/>
  <c r="AY63" i="1"/>
  <c r="AX33" i="2" s="1"/>
  <c r="AX63" i="1"/>
  <c r="AW33" i="2" s="1"/>
  <c r="AW63" i="1"/>
  <c r="AV33" i="2" s="1"/>
  <c r="AV63" i="1"/>
  <c r="AU33" i="2" s="1"/>
  <c r="AU63" i="1"/>
  <c r="AT33" i="2" s="1"/>
  <c r="AT63" i="1"/>
  <c r="AS33" i="2" s="1"/>
  <c r="AS63" i="1"/>
  <c r="AR33" i="2" s="1"/>
  <c r="AR63" i="1"/>
  <c r="AQ33" i="2" s="1"/>
  <c r="AQ63" i="1"/>
  <c r="AP33" i="2" s="1"/>
  <c r="AP63" i="1"/>
  <c r="AO33" i="2" s="1"/>
  <c r="AO63" i="1"/>
  <c r="AN33" i="2" s="1"/>
  <c r="AN63" i="1"/>
  <c r="AM33" i="2" s="1"/>
  <c r="AM63" i="1"/>
  <c r="AL33" i="2" s="1"/>
  <c r="AL63" i="1"/>
  <c r="AK33" i="2" s="1"/>
  <c r="AK63" i="1"/>
  <c r="AJ33" i="2" s="1"/>
  <c r="AJ63" i="1"/>
  <c r="AI33" i="2" s="1"/>
  <c r="AI63" i="1"/>
  <c r="AH33" i="2" s="1"/>
  <c r="AH63" i="1"/>
  <c r="AG33" i="2" s="1"/>
  <c r="AG63" i="1"/>
  <c r="AF33" i="2" s="1"/>
  <c r="AF63" i="1"/>
  <c r="AE33" i="2" s="1"/>
  <c r="AE63" i="1"/>
  <c r="AD33" i="2" s="1"/>
  <c r="AC63" i="1"/>
  <c r="AB33" i="2" s="1"/>
  <c r="AB63" i="1"/>
  <c r="AA33" i="2" s="1"/>
  <c r="AA63" i="1"/>
  <c r="Z33" i="2" s="1"/>
  <c r="Z63" i="1"/>
  <c r="Y33" i="2" s="1"/>
  <c r="Y63" i="1"/>
  <c r="X33" i="2" s="1"/>
  <c r="X63" i="1"/>
  <c r="W33" i="2" s="1"/>
  <c r="W63" i="1"/>
  <c r="V33" i="2" s="1"/>
  <c r="V63" i="1"/>
  <c r="U33" i="2" s="1"/>
  <c r="U63" i="1"/>
  <c r="T33" i="2" s="1"/>
  <c r="T63" i="1"/>
  <c r="S33" i="2" s="1"/>
  <c r="S63" i="1"/>
  <c r="R33" i="2" s="1"/>
  <c r="R63" i="1"/>
  <c r="Q33" i="2" s="1"/>
  <c r="Q63" i="1"/>
  <c r="P33" i="2" s="1"/>
  <c r="P63" i="1"/>
  <c r="O33" i="2" s="1"/>
  <c r="O63" i="1"/>
  <c r="N33" i="2" s="1"/>
  <c r="N63" i="1"/>
  <c r="M33" i="2" s="1"/>
  <c r="M63" i="1"/>
  <c r="L33" i="2" s="1"/>
  <c r="L63" i="1"/>
  <c r="K33" i="2" s="1"/>
  <c r="K63" i="1"/>
  <c r="J33" i="2" s="1"/>
  <c r="J63" i="1"/>
  <c r="I33" i="2" s="1"/>
  <c r="I63" i="1"/>
  <c r="H33" i="2" s="1"/>
  <c r="H63" i="1"/>
  <c r="G33" i="2" s="1"/>
  <c r="G63" i="1"/>
  <c r="F33" i="2" s="1"/>
  <c r="F63" i="1"/>
  <c r="E33" i="2" s="1"/>
  <c r="E63" i="1"/>
  <c r="D33" i="2" s="1"/>
  <c r="D63" i="1"/>
  <c r="AJ16" i="1"/>
  <c r="BP16" i="1" s="1"/>
  <c r="AJ15" i="1"/>
  <c r="BP15" i="1" s="1"/>
  <c r="D48" i="1"/>
  <c r="CQ48" i="1"/>
  <c r="CP48" i="1"/>
  <c r="CJ48" i="1"/>
  <c r="CI48" i="1"/>
  <c r="CC48" i="1"/>
  <c r="CB48" i="1"/>
  <c r="BV48" i="1"/>
  <c r="BU48" i="1"/>
  <c r="BO48" i="1"/>
  <c r="BN48" i="1"/>
  <c r="BH48" i="1"/>
  <c r="BG48" i="1"/>
  <c r="BF48" i="1"/>
  <c r="BD48" i="1"/>
  <c r="BC48" i="1"/>
  <c r="BA48" i="1"/>
  <c r="AZ48" i="1"/>
  <c r="AY48" i="1"/>
  <c r="AW48" i="1"/>
  <c r="AV48" i="1"/>
  <c r="AT48" i="1"/>
  <c r="AS48" i="1"/>
  <c r="AR48" i="1"/>
  <c r="AP48" i="1"/>
  <c r="AO48" i="1"/>
  <c r="AM48" i="1"/>
  <c r="AL48" i="1"/>
  <c r="AK48" i="1"/>
  <c r="AI48" i="1"/>
  <c r="AH48" i="1"/>
  <c r="AF48" i="1"/>
  <c r="AE48" i="1"/>
  <c r="AB48" i="1"/>
  <c r="AA48" i="1"/>
  <c r="Y48" i="1"/>
  <c r="X48" i="1"/>
  <c r="W48" i="1"/>
  <c r="U48" i="1"/>
  <c r="T48" i="1"/>
  <c r="R48" i="1"/>
  <c r="Q48" i="1"/>
  <c r="P48" i="1"/>
  <c r="N48" i="1"/>
  <c r="M48" i="1"/>
  <c r="K48" i="1"/>
  <c r="J48" i="1"/>
  <c r="I48" i="1"/>
  <c r="H48" i="1"/>
  <c r="G48" i="1"/>
  <c r="F48" i="1"/>
  <c r="E48" i="1"/>
  <c r="DK39" i="2" l="1"/>
  <c r="DQ39" i="2"/>
  <c r="DR39" i="2"/>
  <c r="E44" i="2"/>
  <c r="F44" i="2" s="1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AH44" i="2" s="1"/>
  <c r="DC39" i="2"/>
  <c r="F79" i="3"/>
  <c r="E79" i="3"/>
  <c r="J77" i="3"/>
  <c r="J79" i="3" s="1"/>
  <c r="K73" i="3"/>
  <c r="CW39" i="2"/>
  <c r="C52" i="2"/>
  <c r="CV39" i="2"/>
  <c r="DJ39" i="2"/>
  <c r="CX22" i="2"/>
  <c r="CX19" i="2" s="1"/>
  <c r="CX28" i="2" s="1"/>
  <c r="BV22" i="2"/>
  <c r="BO22" i="2"/>
  <c r="E52" i="2"/>
  <c r="C75" i="2" s="1"/>
  <c r="BP22" i="2"/>
  <c r="Z22" i="2"/>
  <c r="BI22" i="2"/>
  <c r="BW22" i="2"/>
  <c r="D52" i="2"/>
  <c r="C70" i="2" s="1"/>
  <c r="E12" i="1"/>
  <c r="E50" i="1" s="1"/>
  <c r="E69" i="1" s="1"/>
  <c r="F12" i="2"/>
  <c r="F12" i="1"/>
  <c r="F50" i="1" s="1"/>
  <c r="F69" i="1" s="1"/>
  <c r="K22" i="2"/>
  <c r="L22" i="2"/>
  <c r="G65" i="3"/>
  <c r="G79" i="3" s="1"/>
  <c r="C65" i="3"/>
  <c r="C79" i="3" s="1"/>
  <c r="CH31" i="2"/>
  <c r="CA31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Q74" i="1"/>
  <c r="CP36" i="2" s="1"/>
  <c r="CP74" i="1"/>
  <c r="CO36" i="2" s="1"/>
  <c r="CO74" i="1"/>
  <c r="CN36" i="2" s="1"/>
  <c r="CN74" i="1"/>
  <c r="CM36" i="2" s="1"/>
  <c r="CM74" i="1"/>
  <c r="CL36" i="2" s="1"/>
  <c r="CL74" i="1"/>
  <c r="CK36" i="2" s="1"/>
  <c r="CK74" i="1"/>
  <c r="CJ36" i="2" s="1"/>
  <c r="CQ56" i="1"/>
  <c r="CP32" i="2" s="1"/>
  <c r="CP56" i="1"/>
  <c r="CO32" i="2" s="1"/>
  <c r="CO56" i="1"/>
  <c r="CN32" i="2" s="1"/>
  <c r="CN56" i="1"/>
  <c r="CM32" i="2" s="1"/>
  <c r="CM56" i="1"/>
  <c r="CL32" i="2" s="1"/>
  <c r="CL56" i="1"/>
  <c r="CK32" i="2" s="1"/>
  <c r="CK56" i="1"/>
  <c r="CJ32" i="2" s="1"/>
  <c r="CM48" i="1"/>
  <c r="CJ74" i="1"/>
  <c r="CI36" i="2" s="1"/>
  <c r="CI74" i="1"/>
  <c r="CH36" i="2" s="1"/>
  <c r="CH74" i="1"/>
  <c r="CG36" i="2" s="1"/>
  <c r="CG74" i="1"/>
  <c r="CF36" i="2" s="1"/>
  <c r="CF74" i="1"/>
  <c r="CE36" i="2" s="1"/>
  <c r="CE74" i="1"/>
  <c r="CD36" i="2" s="1"/>
  <c r="CD74" i="1"/>
  <c r="CC36" i="2" s="1"/>
  <c r="CJ56" i="1"/>
  <c r="CI56" i="1"/>
  <c r="CH32" i="2" s="1"/>
  <c r="CH56" i="1"/>
  <c r="CG32" i="2" s="1"/>
  <c r="CG56" i="1"/>
  <c r="CF32" i="2" s="1"/>
  <c r="CF56" i="1"/>
  <c r="CE32" i="2" s="1"/>
  <c r="CE56" i="1"/>
  <c r="CD32" i="2" s="1"/>
  <c r="CD56" i="1"/>
  <c r="CC32" i="2" s="1"/>
  <c r="CI31" i="2"/>
  <c r="CF48" i="1"/>
  <c r="CC74" i="1"/>
  <c r="CB36" i="2" s="1"/>
  <c r="CB74" i="1"/>
  <c r="CA36" i="2" s="1"/>
  <c r="CA74" i="1"/>
  <c r="BZ36" i="2" s="1"/>
  <c r="BZ74" i="1"/>
  <c r="BY36" i="2" s="1"/>
  <c r="BY74" i="1"/>
  <c r="BX36" i="2" s="1"/>
  <c r="BX74" i="1"/>
  <c r="BW36" i="2" s="1"/>
  <c r="BW74" i="1"/>
  <c r="BV36" i="2" s="1"/>
  <c r="CC56" i="1"/>
  <c r="CB32" i="2" s="1"/>
  <c r="CB56" i="1"/>
  <c r="CA32" i="2" s="1"/>
  <c r="CA56" i="1"/>
  <c r="BZ32" i="2" s="1"/>
  <c r="BZ56" i="1"/>
  <c r="BY32" i="2" s="1"/>
  <c r="BY56" i="1"/>
  <c r="BX32" i="2" s="1"/>
  <c r="BX56" i="1"/>
  <c r="BW32" i="2" s="1"/>
  <c r="BW56" i="1"/>
  <c r="BV32" i="2" s="1"/>
  <c r="CB31" i="2"/>
  <c r="BY48" i="1"/>
  <c r="BV74" i="1"/>
  <c r="BU36" i="2" s="1"/>
  <c r="BU74" i="1"/>
  <c r="BT36" i="2" s="1"/>
  <c r="BT74" i="1"/>
  <c r="BS36" i="2" s="1"/>
  <c r="BS74" i="1"/>
  <c r="BR36" i="2" s="1"/>
  <c r="BR74" i="1"/>
  <c r="BQ36" i="2" s="1"/>
  <c r="BQ74" i="1"/>
  <c r="BP36" i="2" s="1"/>
  <c r="BP74" i="1"/>
  <c r="BO36" i="2" s="1"/>
  <c r="BV56" i="1"/>
  <c r="BU32" i="2" s="1"/>
  <c r="BU56" i="1"/>
  <c r="BT32" i="2" s="1"/>
  <c r="BT56" i="1"/>
  <c r="BS32" i="2" s="1"/>
  <c r="BS56" i="1"/>
  <c r="BR32" i="2" s="1"/>
  <c r="BR56" i="1"/>
  <c r="BQ32" i="2" s="1"/>
  <c r="BQ56" i="1"/>
  <c r="BP32" i="2" s="1"/>
  <c r="BP56" i="1"/>
  <c r="BO32" i="2" s="1"/>
  <c r="BU31" i="2"/>
  <c r="BT31" i="2"/>
  <c r="BR48" i="1"/>
  <c r="CP31" i="2"/>
  <c r="CO31" i="2"/>
  <c r="CI32" i="2"/>
  <c r="BO74" i="1"/>
  <c r="BN36" i="2" s="1"/>
  <c r="BN74" i="1"/>
  <c r="BM36" i="2" s="1"/>
  <c r="BO56" i="1"/>
  <c r="BN32" i="2" s="1"/>
  <c r="BN56" i="1"/>
  <c r="BM32" i="2" s="1"/>
  <c r="BN31" i="2"/>
  <c r="BM31" i="2"/>
  <c r="BM74" i="1"/>
  <c r="BL36" i="2" s="1"/>
  <c r="BM56" i="1"/>
  <c r="BL32" i="2" s="1"/>
  <c r="BL74" i="1"/>
  <c r="BK36" i="2" s="1"/>
  <c r="BL56" i="1"/>
  <c r="BK32" i="2" s="1"/>
  <c r="BK74" i="1"/>
  <c r="BJ36" i="2" s="1"/>
  <c r="BK56" i="1"/>
  <c r="BJ32" i="2" s="1"/>
  <c r="BK48" i="1"/>
  <c r="BJ74" i="1"/>
  <c r="BI36" i="2" s="1"/>
  <c r="BJ56" i="1"/>
  <c r="BI32" i="2" s="1"/>
  <c r="L14" i="1"/>
  <c r="O25" i="1"/>
  <c r="AI44" i="2" l="1"/>
  <c r="AJ44" i="2" s="1"/>
  <c r="AK44" i="2" s="1"/>
  <c r="AL44" i="2" s="1"/>
  <c r="AM44" i="2" s="1"/>
  <c r="AN44" i="2" s="1"/>
  <c r="AO44" i="2" s="1"/>
  <c r="AP44" i="2" s="1"/>
  <c r="AQ44" i="2" s="1"/>
  <c r="AR44" i="2" s="1"/>
  <c r="AS44" i="2" s="1"/>
  <c r="AT44" i="2" s="1"/>
  <c r="AU44" i="2" s="1"/>
  <c r="AV44" i="2" s="1"/>
  <c r="AW44" i="2" s="1"/>
  <c r="AX44" i="2" s="1"/>
  <c r="AY44" i="2" s="1"/>
  <c r="AZ44" i="2" s="1"/>
  <c r="BA44" i="2" s="1"/>
  <c r="BB44" i="2" s="1"/>
  <c r="BC44" i="2" s="1"/>
  <c r="BD44" i="2" s="1"/>
  <c r="BE44" i="2" s="1"/>
  <c r="BF44" i="2" s="1"/>
  <c r="BG44" i="2" s="1"/>
  <c r="BH44" i="2" s="1"/>
  <c r="BI44" i="2" s="1"/>
  <c r="BJ44" i="2" s="1"/>
  <c r="BK44" i="2" s="1"/>
  <c r="BL44" i="2" s="1"/>
  <c r="K77" i="3"/>
  <c r="K79" i="3" s="1"/>
  <c r="L73" i="3"/>
  <c r="BX48" i="1"/>
  <c r="BW31" i="2" s="1"/>
  <c r="DC48" i="1"/>
  <c r="DB31" i="2" s="1"/>
  <c r="DB30" i="2" s="1"/>
  <c r="DB38" i="2" s="1"/>
  <c r="CE48" i="1"/>
  <c r="DJ48" i="1"/>
  <c r="DI31" i="2" s="1"/>
  <c r="DI30" i="2" s="1"/>
  <c r="DI38" i="2" s="1"/>
  <c r="CL48" i="1"/>
  <c r="CK31" i="2" s="1"/>
  <c r="DQ48" i="1"/>
  <c r="DP31" i="2" s="1"/>
  <c r="DP30" i="2" s="1"/>
  <c r="DP38" i="2" s="1"/>
  <c r="CH48" i="1"/>
  <c r="CG31" i="2" s="1"/>
  <c r="BQ48" i="1"/>
  <c r="BP31" i="2" s="1"/>
  <c r="CV48" i="1"/>
  <c r="CU31" i="2" s="1"/>
  <c r="CU30" i="2" s="1"/>
  <c r="CU38" i="2" s="1"/>
  <c r="CA48" i="1"/>
  <c r="BM48" i="1"/>
  <c r="BT48" i="1"/>
  <c r="CR22" i="2"/>
  <c r="CR19" i="2" s="1"/>
  <c r="CR28" i="2" s="1"/>
  <c r="CR39" i="2" s="1"/>
  <c r="CY22" i="2"/>
  <c r="CY19" i="2" s="1"/>
  <c r="CY28" i="2" s="1"/>
  <c r="CY39" i="2" s="1"/>
  <c r="DS22" i="2"/>
  <c r="DS19" i="2" s="1"/>
  <c r="DS28" i="2" s="1"/>
  <c r="DM22" i="2"/>
  <c r="DM19" i="2" s="1"/>
  <c r="DM28" i="2" s="1"/>
  <c r="DM39" i="2" s="1"/>
  <c r="DF22" i="2"/>
  <c r="DF19" i="2" s="1"/>
  <c r="DF28" i="2" s="1"/>
  <c r="DF39" i="2" s="1"/>
  <c r="CQ22" i="2"/>
  <c r="CQ19" i="2" s="1"/>
  <c r="DE22" i="2"/>
  <c r="DE19" i="2" s="1"/>
  <c r="DE28" i="2" s="1"/>
  <c r="DT22" i="2"/>
  <c r="DT19" i="2" s="1"/>
  <c r="DT28" i="2" s="1"/>
  <c r="DT39" i="2" s="1"/>
  <c r="DL22" i="2"/>
  <c r="DL19" i="2" s="1"/>
  <c r="DL28" i="2" s="1"/>
  <c r="AN22" i="2"/>
  <c r="BB22" i="2"/>
  <c r="BB19" i="2" s="1"/>
  <c r="AU22" i="2"/>
  <c r="AU19" i="2" s="1"/>
  <c r="AF22" i="2"/>
  <c r="Y22" i="2"/>
  <c r="AG22" i="2"/>
  <c r="AG19" i="2" s="1"/>
  <c r="CK22" i="2"/>
  <c r="CK19" i="2" s="1"/>
  <c r="CD22" i="2"/>
  <c r="CD19" i="2" s="1"/>
  <c r="CJ22" i="2"/>
  <c r="CC22" i="2"/>
  <c r="CC19" i="2" s="1"/>
  <c r="CC28" i="2" s="1"/>
  <c r="G12" i="2"/>
  <c r="G12" i="1"/>
  <c r="G50" i="1" s="1"/>
  <c r="G69" i="1" s="1"/>
  <c r="I65" i="3"/>
  <c r="I79" i="3" s="1"/>
  <c r="H65" i="3"/>
  <c r="H79" i="3" s="1"/>
  <c r="BJ48" i="1"/>
  <c r="BI31" i="2" s="1"/>
  <c r="S14" i="1"/>
  <c r="Z14" i="1" s="1"/>
  <c r="L48" i="1"/>
  <c r="BQ31" i="2"/>
  <c r="CE31" i="2"/>
  <c r="BS31" i="2"/>
  <c r="CL31" i="2"/>
  <c r="BX31" i="2"/>
  <c r="CD31" i="2"/>
  <c r="BJ31" i="2"/>
  <c r="BZ31" i="2"/>
  <c r="CP35" i="2"/>
  <c r="CO35" i="2"/>
  <c r="CN35" i="2"/>
  <c r="CM35" i="2"/>
  <c r="CL35" i="2"/>
  <c r="CK35" i="2"/>
  <c r="CJ35" i="2"/>
  <c r="CP19" i="2"/>
  <c r="CP28" i="2" s="1"/>
  <c r="CO19" i="2"/>
  <c r="CO28" i="2" s="1"/>
  <c r="CI35" i="2"/>
  <c r="CH35" i="2"/>
  <c r="CG35" i="2"/>
  <c r="CF35" i="2"/>
  <c r="CE35" i="2"/>
  <c r="CD35" i="2"/>
  <c r="CC35" i="2"/>
  <c r="CI19" i="2"/>
  <c r="CH19" i="2"/>
  <c r="CB35" i="2"/>
  <c r="CA35" i="2"/>
  <c r="BZ35" i="2"/>
  <c r="BY35" i="2"/>
  <c r="BX35" i="2"/>
  <c r="BW35" i="2"/>
  <c r="BV35" i="2"/>
  <c r="BV19" i="2"/>
  <c r="BV28" i="2" s="1"/>
  <c r="CB19" i="2"/>
  <c r="CA19" i="2"/>
  <c r="BW19" i="2"/>
  <c r="BW28" i="2" s="1"/>
  <c r="BU35" i="2"/>
  <c r="BT35" i="2"/>
  <c r="BS35" i="2"/>
  <c r="BR35" i="2"/>
  <c r="BQ35" i="2"/>
  <c r="BP35" i="2"/>
  <c r="BO35" i="2"/>
  <c r="BU19" i="2"/>
  <c r="BT19" i="2"/>
  <c r="BP19" i="2"/>
  <c r="BN35" i="2"/>
  <c r="BM35" i="2"/>
  <c r="BL35" i="2"/>
  <c r="BK35" i="2"/>
  <c r="BJ35" i="2"/>
  <c r="BI35" i="2"/>
  <c r="BO19" i="2"/>
  <c r="BM19" i="2"/>
  <c r="BI19" i="2"/>
  <c r="BF19" i="2"/>
  <c r="AY19" i="2"/>
  <c r="AR19" i="2"/>
  <c r="AN19" i="2"/>
  <c r="AL19" i="2"/>
  <c r="AK19" i="2"/>
  <c r="AE19" i="2"/>
  <c r="AD19" i="2"/>
  <c r="Z19" i="2"/>
  <c r="Z28" i="2" s="1"/>
  <c r="X19" i="2"/>
  <c r="W19" i="2"/>
  <c r="S19" i="2"/>
  <c r="C17" i="2"/>
  <c r="C49" i="2" s="1"/>
  <c r="BM44" i="2" l="1"/>
  <c r="BN44" i="2" s="1"/>
  <c r="BO44" i="2" s="1"/>
  <c r="BP44" i="2" s="1"/>
  <c r="BQ44" i="2" s="1"/>
  <c r="BR44" i="2" s="1"/>
  <c r="BS44" i="2" s="1"/>
  <c r="BT44" i="2" s="1"/>
  <c r="BU44" i="2" s="1"/>
  <c r="BV44" i="2" s="1"/>
  <c r="BW44" i="2" s="1"/>
  <c r="BX44" i="2" s="1"/>
  <c r="BY44" i="2" s="1"/>
  <c r="BZ44" i="2" s="1"/>
  <c r="CA44" i="2" s="1"/>
  <c r="CB44" i="2" s="1"/>
  <c r="CC44" i="2" s="1"/>
  <c r="CD44" i="2" s="1"/>
  <c r="CE44" i="2" s="1"/>
  <c r="CF44" i="2" s="1"/>
  <c r="CG44" i="2" s="1"/>
  <c r="CH44" i="2" s="1"/>
  <c r="CI44" i="2" s="1"/>
  <c r="CJ44" i="2" s="1"/>
  <c r="CK44" i="2" s="1"/>
  <c r="CL44" i="2" s="1"/>
  <c r="CM44" i="2" s="1"/>
  <c r="CN44" i="2" s="1"/>
  <c r="CO44" i="2" s="1"/>
  <c r="CP44" i="2" s="1"/>
  <c r="CQ44" i="2" s="1"/>
  <c r="C63" i="2"/>
  <c r="CQ28" i="2"/>
  <c r="L77" i="3"/>
  <c r="L79" i="3" s="1"/>
  <c r="M73" i="3"/>
  <c r="M77" i="3" s="1"/>
  <c r="M79" i="3" s="1"/>
  <c r="CO48" i="1"/>
  <c r="CN31" i="2" s="1"/>
  <c r="CN30" i="2" s="1"/>
  <c r="CN38" i="2" s="1"/>
  <c r="E56" i="2"/>
  <c r="C77" i="2" s="1"/>
  <c r="AM22" i="2"/>
  <c r="AM19" i="2" s="1"/>
  <c r="AM28" i="2" s="1"/>
  <c r="CJ19" i="2"/>
  <c r="CJ28" i="2" s="1"/>
  <c r="H12" i="2"/>
  <c r="H12" i="1"/>
  <c r="H50" i="1" s="1"/>
  <c r="H69" i="1" s="1"/>
  <c r="CB28" i="2"/>
  <c r="CK28" i="2"/>
  <c r="AG14" i="1"/>
  <c r="Z48" i="1"/>
  <c r="S48" i="1"/>
  <c r="AL28" i="2"/>
  <c r="AZ19" i="2"/>
  <c r="AZ28" i="2" s="1"/>
  <c r="CA28" i="2"/>
  <c r="CH28" i="2"/>
  <c r="AS19" i="2"/>
  <c r="AS28" i="2" s="1"/>
  <c r="BO28" i="2"/>
  <c r="AF19" i="2"/>
  <c r="AF28" i="2" s="1"/>
  <c r="CI28" i="2"/>
  <c r="AG28" i="2"/>
  <c r="BN19" i="2"/>
  <c r="BN28" i="2" s="1"/>
  <c r="BT28" i="2"/>
  <c r="BU28" i="2"/>
  <c r="CD28" i="2"/>
  <c r="Y19" i="2"/>
  <c r="AR28" i="2"/>
  <c r="BG19" i="2"/>
  <c r="BG28" i="2" s="1"/>
  <c r="BP28" i="2"/>
  <c r="AE28" i="2"/>
  <c r="AN28" i="2"/>
  <c r="BL31" i="2"/>
  <c r="BL30" i="2" s="1"/>
  <c r="CG30" i="2"/>
  <c r="CG38" i="2" s="1"/>
  <c r="BZ30" i="2"/>
  <c r="BZ38" i="2" s="1"/>
  <c r="BS30" i="2"/>
  <c r="BS38" i="2" s="1"/>
  <c r="CK30" i="2"/>
  <c r="CK38" i="2" s="1"/>
  <c r="CO30" i="2"/>
  <c r="CO38" i="2" s="1"/>
  <c r="CO39" i="2" s="1"/>
  <c r="BN30" i="2"/>
  <c r="BN38" i="2" s="1"/>
  <c r="BP30" i="2"/>
  <c r="BP38" i="2" s="1"/>
  <c r="BT30" i="2"/>
  <c r="BT38" i="2" s="1"/>
  <c r="BW30" i="2"/>
  <c r="BW38" i="2" s="1"/>
  <c r="BW39" i="2" s="1"/>
  <c r="CA30" i="2"/>
  <c r="CA38" i="2" s="1"/>
  <c r="BX30" i="2"/>
  <c r="BX38" i="2" s="1"/>
  <c r="CB30" i="2"/>
  <c r="CB38" i="2" s="1"/>
  <c r="CD30" i="2"/>
  <c r="CD38" i="2" s="1"/>
  <c r="CH30" i="2"/>
  <c r="CH38" i="2" s="1"/>
  <c r="CE30" i="2"/>
  <c r="CE38" i="2" s="1"/>
  <c r="CI30" i="2"/>
  <c r="CI38" i="2" s="1"/>
  <c r="CL30" i="2"/>
  <c r="CL38" i="2" s="1"/>
  <c r="CP30" i="2"/>
  <c r="CP38" i="2" s="1"/>
  <c r="CP39" i="2" s="1"/>
  <c r="BQ30" i="2"/>
  <c r="BQ38" i="2" s="1"/>
  <c r="BU30" i="2"/>
  <c r="BU38" i="2" s="1"/>
  <c r="AD28" i="2"/>
  <c r="AK28" i="2"/>
  <c r="AY28" i="2"/>
  <c r="BB28" i="2"/>
  <c r="BM28" i="2"/>
  <c r="BF28" i="2"/>
  <c r="W28" i="2"/>
  <c r="S28" i="2"/>
  <c r="X28" i="2"/>
  <c r="AU28" i="2"/>
  <c r="BI28" i="2"/>
  <c r="BM30" i="2"/>
  <c r="BM38" i="2" s="1"/>
  <c r="B11" i="2"/>
  <c r="C35" i="2"/>
  <c r="R19" i="2"/>
  <c r="R28" i="2" s="1"/>
  <c r="K19" i="2"/>
  <c r="F20" i="2"/>
  <c r="F22" i="2" s="1"/>
  <c r="D19" i="2"/>
  <c r="P19" i="2"/>
  <c r="L19" i="2"/>
  <c r="J19" i="2"/>
  <c r="I19" i="2"/>
  <c r="E19" i="2"/>
  <c r="C19" i="2"/>
  <c r="BI74" i="1"/>
  <c r="BH36" i="2" s="1"/>
  <c r="BH35" i="2" s="1"/>
  <c r="BH74" i="1"/>
  <c r="BG36" i="2" s="1"/>
  <c r="BG35" i="2" s="1"/>
  <c r="BG74" i="1"/>
  <c r="BF36" i="2" s="1"/>
  <c r="BF35" i="2" s="1"/>
  <c r="BF74" i="1"/>
  <c r="BE36" i="2" s="1"/>
  <c r="BE35" i="2" s="1"/>
  <c r="BE74" i="1"/>
  <c r="BD36" i="2" s="1"/>
  <c r="BD35" i="2" s="1"/>
  <c r="BD74" i="1"/>
  <c r="BC36" i="2" s="1"/>
  <c r="BC35" i="2" s="1"/>
  <c r="BC74" i="1"/>
  <c r="BB36" i="2" s="1"/>
  <c r="BB35" i="2" s="1"/>
  <c r="BB74" i="1"/>
  <c r="BA36" i="2" s="1"/>
  <c r="BA35" i="2" s="1"/>
  <c r="BA74" i="1"/>
  <c r="AZ36" i="2" s="1"/>
  <c r="AZ35" i="2" s="1"/>
  <c r="AZ74" i="1"/>
  <c r="AY36" i="2" s="1"/>
  <c r="AY35" i="2" s="1"/>
  <c r="AY74" i="1"/>
  <c r="AX36" i="2" s="1"/>
  <c r="AX35" i="2" s="1"/>
  <c r="AX74" i="1"/>
  <c r="AW36" i="2" s="1"/>
  <c r="AW35" i="2" s="1"/>
  <c r="AW74" i="1"/>
  <c r="AV36" i="2" s="1"/>
  <c r="AV35" i="2" s="1"/>
  <c r="AV74" i="1"/>
  <c r="AU36" i="2" s="1"/>
  <c r="AU35" i="2" s="1"/>
  <c r="AU74" i="1"/>
  <c r="AT36" i="2" s="1"/>
  <c r="AT35" i="2" s="1"/>
  <c r="AT74" i="1"/>
  <c r="AS36" i="2" s="1"/>
  <c r="AS35" i="2" s="1"/>
  <c r="AS74" i="1"/>
  <c r="AR36" i="2" s="1"/>
  <c r="AR35" i="2" s="1"/>
  <c r="AR74" i="1"/>
  <c r="AQ36" i="2" s="1"/>
  <c r="AQ35" i="2" s="1"/>
  <c r="AQ74" i="1"/>
  <c r="AP36" i="2" s="1"/>
  <c r="AP35" i="2" s="1"/>
  <c r="AP74" i="1"/>
  <c r="AO36" i="2" s="1"/>
  <c r="AO35" i="2" s="1"/>
  <c r="AO74" i="1"/>
  <c r="AN36" i="2" s="1"/>
  <c r="AN35" i="2" s="1"/>
  <c r="AN74" i="1"/>
  <c r="AM36" i="2" s="1"/>
  <c r="AM35" i="2" s="1"/>
  <c r="AM74" i="1"/>
  <c r="AL36" i="2" s="1"/>
  <c r="AL35" i="2" s="1"/>
  <c r="AL74" i="1"/>
  <c r="AK36" i="2" s="1"/>
  <c r="AK35" i="2" s="1"/>
  <c r="AK74" i="1"/>
  <c r="AJ36" i="2" s="1"/>
  <c r="AJ35" i="2" s="1"/>
  <c r="AJ74" i="1"/>
  <c r="AI36" i="2" s="1"/>
  <c r="AI35" i="2" s="1"/>
  <c r="AI74" i="1"/>
  <c r="AH36" i="2" s="1"/>
  <c r="AH35" i="2" s="1"/>
  <c r="AH74" i="1"/>
  <c r="AG36" i="2" s="1"/>
  <c r="AG35" i="2" s="1"/>
  <c r="AG74" i="1"/>
  <c r="AF36" i="2" s="1"/>
  <c r="AF35" i="2" s="1"/>
  <c r="AF74" i="1"/>
  <c r="AE36" i="2" s="1"/>
  <c r="AE35" i="2" s="1"/>
  <c r="AE74" i="1"/>
  <c r="AD36" i="2" s="1"/>
  <c r="AD35" i="2" s="1"/>
  <c r="AD74" i="1"/>
  <c r="AC36" i="2" s="1"/>
  <c r="AC35" i="2" s="1"/>
  <c r="AC74" i="1"/>
  <c r="AB36" i="2" s="1"/>
  <c r="AB35" i="2" s="1"/>
  <c r="AB74" i="1"/>
  <c r="AA36" i="2" s="1"/>
  <c r="AA35" i="2" s="1"/>
  <c r="AA74" i="1"/>
  <c r="Z36" i="2" s="1"/>
  <c r="Z35" i="2" s="1"/>
  <c r="Z74" i="1"/>
  <c r="Y36" i="2" s="1"/>
  <c r="Y35" i="2" s="1"/>
  <c r="Y74" i="1"/>
  <c r="X36" i="2" s="1"/>
  <c r="X35" i="2" s="1"/>
  <c r="X74" i="1"/>
  <c r="W36" i="2" s="1"/>
  <c r="W35" i="2" s="1"/>
  <c r="W74" i="1"/>
  <c r="V36" i="2" s="1"/>
  <c r="V35" i="2" s="1"/>
  <c r="V74" i="1"/>
  <c r="U36" i="2" s="1"/>
  <c r="U35" i="2" s="1"/>
  <c r="U74" i="1"/>
  <c r="T36" i="2" s="1"/>
  <c r="T35" i="2" s="1"/>
  <c r="T74" i="1"/>
  <c r="S36" i="2" s="1"/>
  <c r="S35" i="2" s="1"/>
  <c r="S74" i="1"/>
  <c r="R36" i="2" s="1"/>
  <c r="R35" i="2" s="1"/>
  <c r="R74" i="1"/>
  <c r="Q36" i="2" s="1"/>
  <c r="Q35" i="2" s="1"/>
  <c r="Q74" i="1"/>
  <c r="P36" i="2" s="1"/>
  <c r="P35" i="2" s="1"/>
  <c r="P74" i="1"/>
  <c r="O36" i="2" s="1"/>
  <c r="O35" i="2" s="1"/>
  <c r="O74" i="1"/>
  <c r="N36" i="2" s="1"/>
  <c r="N35" i="2" s="1"/>
  <c r="N74" i="1"/>
  <c r="M36" i="2" s="1"/>
  <c r="M35" i="2" s="1"/>
  <c r="M74" i="1"/>
  <c r="L36" i="2" s="1"/>
  <c r="L35" i="2" s="1"/>
  <c r="L74" i="1"/>
  <c r="K36" i="2" s="1"/>
  <c r="K35" i="2" s="1"/>
  <c r="K74" i="1"/>
  <c r="J36" i="2" s="1"/>
  <c r="J35" i="2" s="1"/>
  <c r="J74" i="1"/>
  <c r="I36" i="2" s="1"/>
  <c r="I35" i="2" s="1"/>
  <c r="I74" i="1"/>
  <c r="H36" i="2" s="1"/>
  <c r="H35" i="2" s="1"/>
  <c r="H74" i="1"/>
  <c r="G36" i="2" s="1"/>
  <c r="G35" i="2" s="1"/>
  <c r="G74" i="1"/>
  <c r="F36" i="2" s="1"/>
  <c r="F35" i="2" s="1"/>
  <c r="F74" i="1"/>
  <c r="E36" i="2" s="1"/>
  <c r="E35" i="2" s="1"/>
  <c r="E74" i="1"/>
  <c r="D36" i="2" s="1"/>
  <c r="D35" i="2" s="1"/>
  <c r="D74" i="1"/>
  <c r="BI56" i="1"/>
  <c r="BH32" i="2" s="1"/>
  <c r="BH56" i="1"/>
  <c r="BG32" i="2" s="1"/>
  <c r="BG56" i="1"/>
  <c r="BF32" i="2" s="1"/>
  <c r="BF56" i="1"/>
  <c r="BE32" i="2" s="1"/>
  <c r="BE56" i="1"/>
  <c r="BD32" i="2" s="1"/>
  <c r="BD56" i="1"/>
  <c r="BC32" i="2" s="1"/>
  <c r="BC56" i="1"/>
  <c r="BB32" i="2" s="1"/>
  <c r="BB56" i="1"/>
  <c r="BA32" i="2" s="1"/>
  <c r="BA56" i="1"/>
  <c r="AZ32" i="2" s="1"/>
  <c r="AZ56" i="1"/>
  <c r="AY32" i="2" s="1"/>
  <c r="AY56" i="1"/>
  <c r="AX32" i="2" s="1"/>
  <c r="AX56" i="1"/>
  <c r="AW32" i="2" s="1"/>
  <c r="AW56" i="1"/>
  <c r="AV32" i="2" s="1"/>
  <c r="AV56" i="1"/>
  <c r="AU32" i="2" s="1"/>
  <c r="AU56" i="1"/>
  <c r="AT32" i="2" s="1"/>
  <c r="AT56" i="1"/>
  <c r="AS32" i="2" s="1"/>
  <c r="AS56" i="1"/>
  <c r="AR32" i="2" s="1"/>
  <c r="AR56" i="1"/>
  <c r="AQ32" i="2" s="1"/>
  <c r="AQ56" i="1"/>
  <c r="AP32" i="2" s="1"/>
  <c r="AP56" i="1"/>
  <c r="AO32" i="2" s="1"/>
  <c r="AO56" i="1"/>
  <c r="AN32" i="2" s="1"/>
  <c r="AN56" i="1"/>
  <c r="AM32" i="2" s="1"/>
  <c r="AM56" i="1"/>
  <c r="AL32" i="2" s="1"/>
  <c r="AL56" i="1"/>
  <c r="AK32" i="2" s="1"/>
  <c r="AK56" i="1"/>
  <c r="AJ32" i="2" s="1"/>
  <c r="AJ56" i="1"/>
  <c r="AI32" i="2" s="1"/>
  <c r="AI56" i="1"/>
  <c r="AH32" i="2" s="1"/>
  <c r="AH56" i="1"/>
  <c r="AG32" i="2" s="1"/>
  <c r="AG56" i="1"/>
  <c r="AF32" i="2" s="1"/>
  <c r="AF56" i="1"/>
  <c r="AE32" i="2" s="1"/>
  <c r="AE56" i="1"/>
  <c r="AD32" i="2" s="1"/>
  <c r="AD56" i="1"/>
  <c r="AC32" i="2" s="1"/>
  <c r="AC56" i="1"/>
  <c r="AB32" i="2" s="1"/>
  <c r="AB56" i="1"/>
  <c r="AA32" i="2" s="1"/>
  <c r="AA56" i="1"/>
  <c r="Z32" i="2" s="1"/>
  <c r="Z56" i="1"/>
  <c r="Y32" i="2" s="1"/>
  <c r="Y56" i="1"/>
  <c r="X32" i="2" s="1"/>
  <c r="X56" i="1"/>
  <c r="W32" i="2" s="1"/>
  <c r="W56" i="1"/>
  <c r="V32" i="2" s="1"/>
  <c r="V56" i="1"/>
  <c r="U32" i="2" s="1"/>
  <c r="U56" i="1"/>
  <c r="T32" i="2" s="1"/>
  <c r="T56" i="1"/>
  <c r="S32" i="2" s="1"/>
  <c r="S56" i="1"/>
  <c r="R32" i="2" s="1"/>
  <c r="R56" i="1"/>
  <c r="Q32" i="2" s="1"/>
  <c r="Q56" i="1"/>
  <c r="P32" i="2" s="1"/>
  <c r="P56" i="1"/>
  <c r="O32" i="2" s="1"/>
  <c r="O56" i="1"/>
  <c r="N32" i="2" s="1"/>
  <c r="N56" i="1"/>
  <c r="M32" i="2" s="1"/>
  <c r="M56" i="1"/>
  <c r="L32" i="2" s="1"/>
  <c r="L56" i="1"/>
  <c r="K32" i="2" s="1"/>
  <c r="K56" i="1"/>
  <c r="J32" i="2" s="1"/>
  <c r="J56" i="1"/>
  <c r="I32" i="2" s="1"/>
  <c r="I56" i="1"/>
  <c r="H32" i="2" s="1"/>
  <c r="H56" i="1"/>
  <c r="G32" i="2" s="1"/>
  <c r="G56" i="1"/>
  <c r="F32" i="2" s="1"/>
  <c r="F56" i="1"/>
  <c r="E32" i="2" s="1"/>
  <c r="E56" i="1"/>
  <c r="D32" i="2" s="1"/>
  <c r="D56" i="1"/>
  <c r="C32" i="2" s="1"/>
  <c r="BF31" i="2"/>
  <c r="AS31" i="2"/>
  <c r="AL31" i="2"/>
  <c r="AK31" i="2"/>
  <c r="AD31" i="2"/>
  <c r="X31" i="2"/>
  <c r="Q31" i="2"/>
  <c r="P31" i="2"/>
  <c r="J31" i="2"/>
  <c r="I31" i="2"/>
  <c r="C31" i="2"/>
  <c r="O45" i="1"/>
  <c r="V45" i="1" s="1"/>
  <c r="AC45" i="1" s="1"/>
  <c r="AJ45" i="1" s="1"/>
  <c r="AQ45" i="1" s="1"/>
  <c r="AX45" i="1" s="1"/>
  <c r="BE45" i="1" s="1"/>
  <c r="BL45" i="1" s="1"/>
  <c r="O44" i="1"/>
  <c r="V44" i="1" s="1"/>
  <c r="AC44" i="1" s="1"/>
  <c r="AJ44" i="1" s="1"/>
  <c r="AQ44" i="1" s="1"/>
  <c r="AX44" i="1" s="1"/>
  <c r="O42" i="1"/>
  <c r="V42" i="1" s="1"/>
  <c r="AC42" i="1" s="1"/>
  <c r="AJ42" i="1" s="1"/>
  <c r="AQ42" i="1" s="1"/>
  <c r="AX42" i="1" s="1"/>
  <c r="O37" i="1"/>
  <c r="V37" i="1" s="1"/>
  <c r="AC37" i="1" s="1"/>
  <c r="AJ37" i="1" s="1"/>
  <c r="AQ37" i="1" s="1"/>
  <c r="AX37" i="1" s="1"/>
  <c r="AD48" i="1"/>
  <c r="O28" i="1"/>
  <c r="V25" i="1"/>
  <c r="CR44" i="2" l="1"/>
  <c r="CS44" i="2" s="1"/>
  <c r="CT44" i="2" s="1"/>
  <c r="CU44" i="2" s="1"/>
  <c r="CV44" i="2" s="1"/>
  <c r="CW44" i="2" s="1"/>
  <c r="CX44" i="2" s="1"/>
  <c r="CY44" i="2" s="1"/>
  <c r="CZ44" i="2" s="1"/>
  <c r="DA44" i="2" s="1"/>
  <c r="DB44" i="2" s="1"/>
  <c r="DC44" i="2" s="1"/>
  <c r="DD44" i="2" s="1"/>
  <c r="DE44" i="2" s="1"/>
  <c r="DF44" i="2" s="1"/>
  <c r="DG44" i="2" s="1"/>
  <c r="DH44" i="2" s="1"/>
  <c r="DI44" i="2" s="1"/>
  <c r="DJ44" i="2" s="1"/>
  <c r="DK44" i="2" s="1"/>
  <c r="DL44" i="2" s="1"/>
  <c r="DM44" i="2" s="1"/>
  <c r="DN44" i="2" s="1"/>
  <c r="DO44" i="2" s="1"/>
  <c r="DP44" i="2" s="1"/>
  <c r="DQ44" i="2" s="1"/>
  <c r="DR44" i="2" s="1"/>
  <c r="DS44" i="2" s="1"/>
  <c r="DT44" i="2" s="1"/>
  <c r="BS45" i="1"/>
  <c r="BL48" i="1"/>
  <c r="BK31" i="2" s="1"/>
  <c r="D56" i="2"/>
  <c r="C72" i="2" s="1"/>
  <c r="C56" i="2"/>
  <c r="C67" i="2" s="1"/>
  <c r="BL38" i="2"/>
  <c r="Y28" i="2"/>
  <c r="J28" i="2"/>
  <c r="AT22" i="2"/>
  <c r="AT19" i="2" s="1"/>
  <c r="AT28" i="2" s="1"/>
  <c r="CK39" i="2"/>
  <c r="F19" i="2"/>
  <c r="F28" i="2" s="1"/>
  <c r="I12" i="2"/>
  <c r="I12" i="1"/>
  <c r="I50" i="1" s="1"/>
  <c r="I69" i="1" s="1"/>
  <c r="CB39" i="2"/>
  <c r="BP39" i="2"/>
  <c r="CA39" i="2"/>
  <c r="G20" i="2"/>
  <c r="M20" i="2"/>
  <c r="M22" i="2" s="1"/>
  <c r="CI39" i="2"/>
  <c r="BU39" i="2"/>
  <c r="O48" i="1"/>
  <c r="AN14" i="1"/>
  <c r="BB14" i="1" s="1"/>
  <c r="BI14" i="1" s="1"/>
  <c r="BP14" i="1" s="1"/>
  <c r="BW14" i="1" s="1"/>
  <c r="CD14" i="1" s="1"/>
  <c r="CK14" i="1" s="1"/>
  <c r="CR14" i="1" s="1"/>
  <c r="CY14" i="1" s="1"/>
  <c r="AG48" i="1"/>
  <c r="V28" i="1"/>
  <c r="AC28" i="1" s="1"/>
  <c r="AJ28" i="1" s="1"/>
  <c r="AC25" i="1"/>
  <c r="CD39" i="2"/>
  <c r="BN39" i="2"/>
  <c r="D28" i="2"/>
  <c r="CH39" i="2"/>
  <c r="BT39" i="2"/>
  <c r="I28" i="2"/>
  <c r="E31" i="2"/>
  <c r="E30" i="2" s="1"/>
  <c r="E38" i="2" s="1"/>
  <c r="AZ31" i="2"/>
  <c r="AR31" i="2"/>
  <c r="W31" i="2"/>
  <c r="AY31" i="2"/>
  <c r="AE31" i="2"/>
  <c r="BJ30" i="2"/>
  <c r="BJ38" i="2" s="1"/>
  <c r="BG31" i="2"/>
  <c r="BI30" i="2"/>
  <c r="BI38" i="2" s="1"/>
  <c r="BI39" i="2" s="1"/>
  <c r="C30" i="2"/>
  <c r="BM39" i="2"/>
  <c r="E28" i="2"/>
  <c r="P28" i="2"/>
  <c r="L28" i="2"/>
  <c r="K28" i="2"/>
  <c r="C28" i="2"/>
  <c r="Q19" i="2"/>
  <c r="Q28" i="2" s="1"/>
  <c r="BZ45" i="1" l="1"/>
  <c r="BS48" i="1"/>
  <c r="BR31" i="2" s="1"/>
  <c r="BR30" i="2" s="1"/>
  <c r="BR38" i="2" s="1"/>
  <c r="CR48" i="1"/>
  <c r="CQ31" i="2" s="1"/>
  <c r="CQ30" i="2" s="1"/>
  <c r="C38" i="2"/>
  <c r="C39" i="2" s="1"/>
  <c r="C40" i="2" s="1"/>
  <c r="D10" i="1" s="1"/>
  <c r="BA22" i="2"/>
  <c r="BA19" i="2" s="1"/>
  <c r="BA28" i="2" s="1"/>
  <c r="J12" i="2"/>
  <c r="J12" i="1"/>
  <c r="J50" i="1" s="1"/>
  <c r="J69" i="1" s="1"/>
  <c r="N20" i="2"/>
  <c r="G22" i="2"/>
  <c r="G19" i="2" s="1"/>
  <c r="G28" i="2" s="1"/>
  <c r="M19" i="2"/>
  <c r="M28" i="2" s="1"/>
  <c r="H20" i="2"/>
  <c r="H22" i="2" s="1"/>
  <c r="AC48" i="1"/>
  <c r="AN48" i="1"/>
  <c r="V48" i="1"/>
  <c r="AU48" i="1"/>
  <c r="AJ25" i="1"/>
  <c r="AJ48" i="1" s="1"/>
  <c r="E39" i="2"/>
  <c r="D31" i="2"/>
  <c r="D30" i="2" s="1"/>
  <c r="D38" i="2" s="1"/>
  <c r="D39" i="2" s="1"/>
  <c r="CQ38" i="2" l="1"/>
  <c r="CG45" i="1"/>
  <c r="BZ48" i="1"/>
  <c r="BY31" i="2" s="1"/>
  <c r="BY30" i="2" s="1"/>
  <c r="BY38" i="2" s="1"/>
  <c r="D14" i="2"/>
  <c r="D17" i="2" s="1"/>
  <c r="D40" i="2" s="1"/>
  <c r="CY48" i="1"/>
  <c r="CX31" i="2" s="1"/>
  <c r="CX30" i="2" s="1"/>
  <c r="CX38" i="2" s="1"/>
  <c r="CX39" i="2" s="1"/>
  <c r="DF14" i="1"/>
  <c r="CS22" i="2"/>
  <c r="CS19" i="2" s="1"/>
  <c r="DN22" i="2"/>
  <c r="DN19" i="2" s="1"/>
  <c r="DN28" i="2" s="1"/>
  <c r="DN39" i="2" s="1"/>
  <c r="CL22" i="2"/>
  <c r="CL19" i="2" s="1"/>
  <c r="CL28" i="2" s="1"/>
  <c r="CL39" i="2" s="1"/>
  <c r="CE22" i="2"/>
  <c r="CE19" i="2" s="1"/>
  <c r="CE28" i="2" s="1"/>
  <c r="CE39" i="2" s="1"/>
  <c r="AA22" i="2"/>
  <c r="BX22" i="2"/>
  <c r="BX19" i="2" s="1"/>
  <c r="BX28" i="2" s="1"/>
  <c r="BX39" i="2" s="1"/>
  <c r="BH22" i="2"/>
  <c r="BH19" i="2" s="1"/>
  <c r="BH28" i="2" s="1"/>
  <c r="K12" i="2"/>
  <c r="K12" i="1"/>
  <c r="K50" i="1" s="1"/>
  <c r="K69" i="1" s="1"/>
  <c r="N22" i="2"/>
  <c r="N19" i="2" s="1"/>
  <c r="N28" i="2" s="1"/>
  <c r="H19" i="2"/>
  <c r="H28" i="2" s="1"/>
  <c r="O20" i="2"/>
  <c r="O22" i="2" s="1"/>
  <c r="T19" i="2"/>
  <c r="T28" i="2" s="1"/>
  <c r="BB48" i="1"/>
  <c r="AQ48" i="1"/>
  <c r="I30" i="2"/>
  <c r="I38" i="2" s="1"/>
  <c r="I39" i="2" s="1"/>
  <c r="F31" i="2"/>
  <c r="F30" i="2" s="1"/>
  <c r="F38" i="2" s="1"/>
  <c r="F39" i="2" s="1"/>
  <c r="E14" i="2" l="1"/>
  <c r="E17" i="2" s="1"/>
  <c r="E40" i="2" s="1"/>
  <c r="E10" i="1"/>
  <c r="CS28" i="2"/>
  <c r="CQ39" i="2"/>
  <c r="CN45" i="1"/>
  <c r="CG48" i="1"/>
  <c r="CF31" i="2" s="1"/>
  <c r="CF30" i="2" s="1"/>
  <c r="CF38" i="2" s="1"/>
  <c r="DF48" i="1"/>
  <c r="DE31" i="2" s="1"/>
  <c r="DE30" i="2" s="1"/>
  <c r="DE38" i="2" s="1"/>
  <c r="DE39" i="2" s="1"/>
  <c r="DM14" i="1"/>
  <c r="CT22" i="2"/>
  <c r="CT19" i="2" s="1"/>
  <c r="CT28" i="2" s="1"/>
  <c r="DH22" i="2"/>
  <c r="DH19" i="2" s="1"/>
  <c r="DH28" i="2" s="1"/>
  <c r="DA22" i="2"/>
  <c r="DA19" i="2" s="1"/>
  <c r="DA28" i="2" s="1"/>
  <c r="CZ22" i="2"/>
  <c r="CZ19" i="2" s="1"/>
  <c r="CZ28" i="2" s="1"/>
  <c r="CZ39" i="2" s="1"/>
  <c r="DG22" i="2"/>
  <c r="DG19" i="2" s="1"/>
  <c r="DG28" i="2" s="1"/>
  <c r="DG39" i="2" s="1"/>
  <c r="BQ22" i="2"/>
  <c r="BQ19" i="2" s="1"/>
  <c r="BQ28" i="2" s="1"/>
  <c r="BQ39" i="2" s="1"/>
  <c r="CF22" i="2"/>
  <c r="CF19" i="2" s="1"/>
  <c r="CF28" i="2" s="1"/>
  <c r="U19" i="2"/>
  <c r="U28" i="2" s="1"/>
  <c r="L12" i="2"/>
  <c r="L12" i="1"/>
  <c r="L50" i="1" s="1"/>
  <c r="L69" i="1" s="1"/>
  <c r="AH22" i="2"/>
  <c r="AA19" i="2"/>
  <c r="O19" i="2"/>
  <c r="O28" i="2" s="1"/>
  <c r="BI48" i="1"/>
  <c r="AX48" i="1"/>
  <c r="J30" i="2"/>
  <c r="J38" i="2" s="1"/>
  <c r="J39" i="2" s="1"/>
  <c r="G31" i="2"/>
  <c r="G30" i="2" s="1"/>
  <c r="G38" i="2" s="1"/>
  <c r="G39" i="2" s="1"/>
  <c r="F14" i="2" l="1"/>
  <c r="F17" i="2" s="1"/>
  <c r="F40" i="2" s="1"/>
  <c r="F10" i="1"/>
  <c r="CS39" i="2"/>
  <c r="CF39" i="2"/>
  <c r="CU45" i="1"/>
  <c r="CN48" i="1"/>
  <c r="CM31" i="2" s="1"/>
  <c r="CM30" i="2" s="1"/>
  <c r="CM38" i="2" s="1"/>
  <c r="DM48" i="1"/>
  <c r="DL31" i="2" s="1"/>
  <c r="DL30" i="2" s="1"/>
  <c r="DL38" i="2" s="1"/>
  <c r="DL39" i="2" s="1"/>
  <c r="DT14" i="1"/>
  <c r="DT48" i="1" s="1"/>
  <c r="DS31" i="2" s="1"/>
  <c r="DS30" i="2" s="1"/>
  <c r="DS38" i="2" s="1"/>
  <c r="DS39" i="2" s="1"/>
  <c r="DO22" i="2"/>
  <c r="DO19" i="2"/>
  <c r="DO28" i="2" s="1"/>
  <c r="BY22" i="2"/>
  <c r="BY19" i="2" s="1"/>
  <c r="BY28" i="2" s="1"/>
  <c r="BY39" i="2" s="1"/>
  <c r="BZ22" i="2"/>
  <c r="BZ19" i="2" s="1"/>
  <c r="BZ28" i="2" s="1"/>
  <c r="BZ39" i="2" s="1"/>
  <c r="CG22" i="2"/>
  <c r="CG19" i="2" s="1"/>
  <c r="CG28" i="2" s="1"/>
  <c r="CG39" i="2" s="1"/>
  <c r="CN22" i="2"/>
  <c r="CN19" i="2" s="1"/>
  <c r="CN28" i="2" s="1"/>
  <c r="CN39" i="2" s="1"/>
  <c r="AC22" i="2"/>
  <c r="CM22" i="2"/>
  <c r="CM19" i="2" s="1"/>
  <c r="CM28" i="2" s="1"/>
  <c r="BR22" i="2"/>
  <c r="BR19" i="2" s="1"/>
  <c r="BR28" i="2" s="1"/>
  <c r="BR39" i="2" s="1"/>
  <c r="AA28" i="2"/>
  <c r="V19" i="2"/>
  <c r="V28" i="2" s="1"/>
  <c r="M12" i="2"/>
  <c r="M12" i="1"/>
  <c r="M50" i="1" s="1"/>
  <c r="M69" i="1" s="1"/>
  <c r="AB22" i="2"/>
  <c r="AB19" i="2" s="1"/>
  <c r="AB28" i="2" s="1"/>
  <c r="AO22" i="2"/>
  <c r="AH19" i="2"/>
  <c r="BP48" i="1"/>
  <c r="BO31" i="2" s="1"/>
  <c r="BO30" i="2" s="1"/>
  <c r="BE48" i="1"/>
  <c r="H31" i="2"/>
  <c r="H30" i="2" s="1"/>
  <c r="H38" i="2" s="1"/>
  <c r="H39" i="2" s="1"/>
  <c r="G14" i="2" l="1"/>
  <c r="G17" i="2" s="1"/>
  <c r="G40" i="2" s="1"/>
  <c r="G10" i="1"/>
  <c r="CM39" i="2"/>
  <c r="DB45" i="1"/>
  <c r="CU48" i="1"/>
  <c r="CT31" i="2" s="1"/>
  <c r="CT30" i="2" s="1"/>
  <c r="DB22" i="2"/>
  <c r="DB19" i="2" s="1"/>
  <c r="DB28" i="2" s="1"/>
  <c r="DB39" i="2" s="1"/>
  <c r="DP22" i="2"/>
  <c r="DP19" i="2" s="1"/>
  <c r="DP28" i="2" s="1"/>
  <c r="DP39" i="2" s="1"/>
  <c r="DI22" i="2"/>
  <c r="DI19" i="2" s="1"/>
  <c r="DI28" i="2" s="1"/>
  <c r="DI39" i="2" s="1"/>
  <c r="CU22" i="2"/>
  <c r="CU19" i="2" s="1"/>
  <c r="BO38" i="2"/>
  <c r="BO39" i="2" s="1"/>
  <c r="BS22" i="2"/>
  <c r="BS19" i="2" s="1"/>
  <c r="BS28" i="2" s="1"/>
  <c r="BS39" i="2" s="1"/>
  <c r="AH28" i="2"/>
  <c r="AI22" i="2"/>
  <c r="AI19" i="2" s="1"/>
  <c r="AI28" i="2" s="1"/>
  <c r="N12" i="2"/>
  <c r="N12" i="1"/>
  <c r="N50" i="1" s="1"/>
  <c r="N69" i="1" s="1"/>
  <c r="AV22" i="2"/>
  <c r="AO19" i="2"/>
  <c r="AO28" i="2" s="1"/>
  <c r="AJ22" i="2"/>
  <c r="AC19" i="2"/>
  <c r="BW48" i="1"/>
  <c r="BV31" i="2" s="1"/>
  <c r="BV30" i="2" s="1"/>
  <c r="BV38" i="2" s="1"/>
  <c r="BV39" i="2" s="1"/>
  <c r="K31" i="2"/>
  <c r="K30" i="2" s="1"/>
  <c r="K38" i="2" s="1"/>
  <c r="K39" i="2" s="1"/>
  <c r="H14" i="2" l="1"/>
  <c r="H17" i="2" s="1"/>
  <c r="H40" i="2" s="1"/>
  <c r="H10" i="1"/>
  <c r="CU28" i="2"/>
  <c r="F51" i="2"/>
  <c r="C79" i="2" s="1"/>
  <c r="CT38" i="2"/>
  <c r="DI45" i="1"/>
  <c r="DB48" i="1"/>
  <c r="DA31" i="2" s="1"/>
  <c r="DA30" i="2" s="1"/>
  <c r="DA38" i="2" s="1"/>
  <c r="DA39" i="2" s="1"/>
  <c r="AC28" i="2"/>
  <c r="C50" i="2" s="1"/>
  <c r="C51" i="2"/>
  <c r="C64" i="2" s="1"/>
  <c r="O12" i="2"/>
  <c r="O12" i="1"/>
  <c r="O50" i="1" s="1"/>
  <c r="O69" i="1" s="1"/>
  <c r="AP22" i="2"/>
  <c r="AP19" i="2" s="1"/>
  <c r="AP28" i="2" s="1"/>
  <c r="AQ22" i="2"/>
  <c r="AJ19" i="2"/>
  <c r="AJ28" i="2" s="1"/>
  <c r="BC22" i="2"/>
  <c r="AV19" i="2"/>
  <c r="AV28" i="2" s="1"/>
  <c r="CD48" i="1"/>
  <c r="CC31" i="2" s="1"/>
  <c r="CC30" i="2" s="1"/>
  <c r="CC38" i="2" s="1"/>
  <c r="CC39" i="2" s="1"/>
  <c r="CK48" i="1"/>
  <c r="CJ31" i="2" s="1"/>
  <c r="CJ30" i="2" s="1"/>
  <c r="CJ38" i="2" s="1"/>
  <c r="CJ39" i="2" s="1"/>
  <c r="L31" i="2"/>
  <c r="L30" i="2" s="1"/>
  <c r="L38" i="2" s="1"/>
  <c r="L39" i="2" s="1"/>
  <c r="I14" i="2" l="1"/>
  <c r="I17" i="2" s="1"/>
  <c r="I40" i="2" s="1"/>
  <c r="I10" i="1"/>
  <c r="CT39" i="2"/>
  <c r="CU39" i="2"/>
  <c r="F50" i="2"/>
  <c r="F53" i="2" s="1"/>
  <c r="DP45" i="1"/>
  <c r="DP48" i="1" s="1"/>
  <c r="DO31" i="2" s="1"/>
  <c r="DO30" i="2" s="1"/>
  <c r="DO38" i="2" s="1"/>
  <c r="DO39" i="2" s="1"/>
  <c r="DI48" i="1"/>
  <c r="DH31" i="2" s="1"/>
  <c r="DH30" i="2" s="1"/>
  <c r="E55" i="2"/>
  <c r="C53" i="2"/>
  <c r="AW22" i="2"/>
  <c r="AW19" i="2" s="1"/>
  <c r="AW28" i="2" s="1"/>
  <c r="P12" i="2"/>
  <c r="P12" i="1"/>
  <c r="P50" i="1" s="1"/>
  <c r="P69" i="1" s="1"/>
  <c r="BC19" i="2"/>
  <c r="BC28" i="2" s="1"/>
  <c r="AX22" i="2"/>
  <c r="AQ19" i="2"/>
  <c r="AQ28" i="2" s="1"/>
  <c r="P30" i="2"/>
  <c r="P38" i="2" s="1"/>
  <c r="P39" i="2" s="1"/>
  <c r="M31" i="2"/>
  <c r="M30" i="2" s="1"/>
  <c r="M38" i="2" s="1"/>
  <c r="M39" i="2" s="1"/>
  <c r="J14" i="2" l="1"/>
  <c r="J17" i="2" s="1"/>
  <c r="J40" i="2" s="1"/>
  <c r="J10" i="1"/>
  <c r="E54" i="2"/>
  <c r="E57" i="2" s="1"/>
  <c r="C76" i="2"/>
  <c r="DH38" i="2"/>
  <c r="F55" i="2"/>
  <c r="C81" i="2" s="1"/>
  <c r="Q12" i="2"/>
  <c r="Q12" i="1"/>
  <c r="Q50" i="1" s="1"/>
  <c r="Q69" i="1" s="1"/>
  <c r="BJ22" i="2"/>
  <c r="BJ19" i="2" s="1"/>
  <c r="BJ28" i="2" s="1"/>
  <c r="BJ39" i="2" s="1"/>
  <c r="BD22" i="2"/>
  <c r="BD19" i="2" s="1"/>
  <c r="BD28" i="2" s="1"/>
  <c r="BE22" i="2"/>
  <c r="AX19" i="2"/>
  <c r="Q30" i="2"/>
  <c r="Q38" i="2" s="1"/>
  <c r="Q39" i="2" s="1"/>
  <c r="N31" i="2"/>
  <c r="N30" i="2" s="1"/>
  <c r="N38" i="2" s="1"/>
  <c r="N39" i="2" s="1"/>
  <c r="K14" i="2" l="1"/>
  <c r="K17" i="2" s="1"/>
  <c r="K40" i="2" s="1"/>
  <c r="K10" i="1"/>
  <c r="DH39" i="2"/>
  <c r="F54" i="2"/>
  <c r="F57" i="2" s="1"/>
  <c r="AX28" i="2"/>
  <c r="BK22" i="2"/>
  <c r="BK19" i="2" s="1"/>
  <c r="BK28" i="2" s="1"/>
  <c r="R12" i="2"/>
  <c r="R12" i="1"/>
  <c r="R50" i="1" s="1"/>
  <c r="R69" i="1" s="1"/>
  <c r="BE19" i="2"/>
  <c r="BE28" i="2" s="1"/>
  <c r="O31" i="2"/>
  <c r="O30" i="2" s="1"/>
  <c r="O38" i="2" s="1"/>
  <c r="O39" i="2" s="1"/>
  <c r="L14" i="2" l="1"/>
  <c r="L17" i="2" s="1"/>
  <c r="L40" i="2" s="1"/>
  <c r="L10" i="1"/>
  <c r="D50" i="2"/>
  <c r="D51" i="2"/>
  <c r="C69" i="2" s="1"/>
  <c r="S12" i="2"/>
  <c r="S12" i="1"/>
  <c r="S50" i="1" s="1"/>
  <c r="S69" i="1" s="1"/>
  <c r="BL22" i="2"/>
  <c r="BL19" i="2" s="1"/>
  <c r="E51" i="2" s="1"/>
  <c r="C74" i="2" s="1"/>
  <c r="R31" i="2"/>
  <c r="R30" i="2" s="1"/>
  <c r="R38" i="2" s="1"/>
  <c r="R39" i="2" s="1"/>
  <c r="M14" i="2" l="1"/>
  <c r="M17" i="2" s="1"/>
  <c r="M40" i="2" s="1"/>
  <c r="M10" i="1"/>
  <c r="D53" i="2"/>
  <c r="BL28" i="2"/>
  <c r="T12" i="2"/>
  <c r="T12" i="1"/>
  <c r="T50" i="1" s="1"/>
  <c r="T69" i="1" s="1"/>
  <c r="S31" i="2"/>
  <c r="S30" i="2" s="1"/>
  <c r="S38" i="2" s="1"/>
  <c r="S39" i="2" s="1"/>
  <c r="N14" i="2" l="1"/>
  <c r="N17" i="2" s="1"/>
  <c r="N40" i="2" s="1"/>
  <c r="O14" i="2" s="1"/>
  <c r="O17" i="2" s="1"/>
  <c r="O40" i="2" s="1"/>
  <c r="N10" i="1"/>
  <c r="BL39" i="2"/>
  <c r="E50" i="2"/>
  <c r="E53" i="2" s="1"/>
  <c r="U12" i="2"/>
  <c r="U12" i="1"/>
  <c r="U50" i="1" s="1"/>
  <c r="U69" i="1" s="1"/>
  <c r="W30" i="2"/>
  <c r="W38" i="2" s="1"/>
  <c r="W39" i="2" s="1"/>
  <c r="T31" i="2"/>
  <c r="T30" i="2" s="1"/>
  <c r="T38" i="2" s="1"/>
  <c r="T39" i="2" s="1"/>
  <c r="O10" i="1" l="1"/>
  <c r="P14" i="2"/>
  <c r="P17" i="2" s="1"/>
  <c r="P40" i="2" s="1"/>
  <c r="P10" i="1"/>
  <c r="V12" i="2"/>
  <c r="V12" i="1"/>
  <c r="V50" i="1" s="1"/>
  <c r="V69" i="1" s="1"/>
  <c r="X30" i="2"/>
  <c r="X38" i="2" s="1"/>
  <c r="X39" i="2" s="1"/>
  <c r="U31" i="2"/>
  <c r="U30" i="2" s="1"/>
  <c r="U38" i="2" s="1"/>
  <c r="U39" i="2" s="1"/>
  <c r="Q14" i="2" l="1"/>
  <c r="Q10" i="1"/>
  <c r="W12" i="2"/>
  <c r="W12" i="1"/>
  <c r="W50" i="1" s="1"/>
  <c r="W69" i="1" s="1"/>
  <c r="V31" i="2"/>
  <c r="V30" i="2" s="1"/>
  <c r="V38" i="2" s="1"/>
  <c r="V39" i="2" s="1"/>
  <c r="Q17" i="2"/>
  <c r="Q40" i="2" s="1"/>
  <c r="R10" i="1" s="1"/>
  <c r="X12" i="2" l="1"/>
  <c r="X12" i="1"/>
  <c r="X50" i="1" s="1"/>
  <c r="X69" i="1" s="1"/>
  <c r="Y31" i="2"/>
  <c r="Y30" i="2" s="1"/>
  <c r="Y38" i="2" s="1"/>
  <c r="Y39" i="2" s="1"/>
  <c r="R14" i="2"/>
  <c r="R17" i="2" s="1"/>
  <c r="R40" i="2" s="1"/>
  <c r="S10" i="1" s="1"/>
  <c r="Y12" i="2" l="1"/>
  <c r="Y12" i="1"/>
  <c r="Y50" i="1" s="1"/>
  <c r="Y69" i="1" s="1"/>
  <c r="Z31" i="2"/>
  <c r="Z30" i="2" s="1"/>
  <c r="Z38" i="2" s="1"/>
  <c r="Z39" i="2" s="1"/>
  <c r="S14" i="2"/>
  <c r="S17" i="2" s="1"/>
  <c r="S40" i="2" s="1"/>
  <c r="T10" i="1" s="1"/>
  <c r="Z12" i="2" l="1"/>
  <c r="Z12" i="1"/>
  <c r="Z50" i="1" s="1"/>
  <c r="Z69" i="1" s="1"/>
  <c r="AD30" i="2"/>
  <c r="AD38" i="2" s="1"/>
  <c r="AD39" i="2" s="1"/>
  <c r="AA31" i="2"/>
  <c r="AA30" i="2" s="1"/>
  <c r="AA38" i="2" s="1"/>
  <c r="AA39" i="2" s="1"/>
  <c r="T14" i="2"/>
  <c r="T17" i="2" s="1"/>
  <c r="T40" i="2" s="1"/>
  <c r="U10" i="1" s="1"/>
  <c r="AA12" i="2" l="1"/>
  <c r="AA12" i="1"/>
  <c r="AA50" i="1" s="1"/>
  <c r="AA69" i="1" s="1"/>
  <c r="AE30" i="2"/>
  <c r="AE38" i="2" s="1"/>
  <c r="AE39" i="2" s="1"/>
  <c r="AB31" i="2"/>
  <c r="AB30" i="2" s="1"/>
  <c r="AB38" i="2" s="1"/>
  <c r="AB39" i="2" s="1"/>
  <c r="U14" i="2"/>
  <c r="U17" i="2" s="1"/>
  <c r="U40" i="2" s="1"/>
  <c r="V10" i="1" s="1"/>
  <c r="AB12" i="2" l="1"/>
  <c r="AB12" i="1"/>
  <c r="AB50" i="1" s="1"/>
  <c r="AB69" i="1" s="1"/>
  <c r="AC31" i="2"/>
  <c r="AC30" i="2" s="1"/>
  <c r="AC38" i="2" s="1"/>
  <c r="AC39" i="2" s="1"/>
  <c r="V14" i="2"/>
  <c r="V17" i="2" s="1"/>
  <c r="V40" i="2" s="1"/>
  <c r="W10" i="1" s="1"/>
  <c r="AC12" i="2" l="1"/>
  <c r="AC12" i="1"/>
  <c r="AC50" i="1" s="1"/>
  <c r="AC69" i="1" s="1"/>
  <c r="AF31" i="2"/>
  <c r="AF30" i="2" s="1"/>
  <c r="AF38" i="2" s="1"/>
  <c r="AF39" i="2" s="1"/>
  <c r="W14" i="2"/>
  <c r="W17" i="2" s="1"/>
  <c r="W40" i="2" s="1"/>
  <c r="X10" i="1" s="1"/>
  <c r="AD12" i="2" l="1"/>
  <c r="AD12" i="1"/>
  <c r="AD50" i="1" s="1"/>
  <c r="AD69" i="1" s="1"/>
  <c r="AG31" i="2"/>
  <c r="AG30" i="2" s="1"/>
  <c r="X14" i="2"/>
  <c r="X17" i="2" s="1"/>
  <c r="X40" i="2" s="1"/>
  <c r="Y10" i="1" s="1"/>
  <c r="AG38" i="2" l="1"/>
  <c r="AG39" i="2" s="1"/>
  <c r="C55" i="2"/>
  <c r="AE12" i="2"/>
  <c r="AE12" i="1"/>
  <c r="AE50" i="1" s="1"/>
  <c r="AE69" i="1" s="1"/>
  <c r="AK30" i="2"/>
  <c r="AK38" i="2" s="1"/>
  <c r="AK39" i="2" s="1"/>
  <c r="AH31" i="2"/>
  <c r="AH30" i="2" s="1"/>
  <c r="Y14" i="2"/>
  <c r="Y17" i="2" s="1"/>
  <c r="Y40" i="2" s="1"/>
  <c r="Z10" i="1" s="1"/>
  <c r="C54" i="2" l="1"/>
  <c r="C57" i="2" s="1"/>
  <c r="C66" i="2"/>
  <c r="C68" i="2" s="1"/>
  <c r="AH38" i="2"/>
  <c r="AH39" i="2" s="1"/>
  <c r="AF12" i="2"/>
  <c r="AF12" i="1"/>
  <c r="AF50" i="1" s="1"/>
  <c r="AF69" i="1" s="1"/>
  <c r="AL30" i="2"/>
  <c r="AL38" i="2" s="1"/>
  <c r="AL39" i="2" s="1"/>
  <c r="AI31" i="2"/>
  <c r="AI30" i="2" s="1"/>
  <c r="AI38" i="2" s="1"/>
  <c r="AI39" i="2" s="1"/>
  <c r="Z14" i="2"/>
  <c r="Z17" i="2" s="1"/>
  <c r="Z40" i="2" s="1"/>
  <c r="AA10" i="1" s="1"/>
  <c r="C58" i="2" l="1"/>
  <c r="D49" i="2" s="1"/>
  <c r="AG12" i="2"/>
  <c r="AG12" i="1"/>
  <c r="AG50" i="1" s="1"/>
  <c r="AG69" i="1" s="1"/>
  <c r="AJ31" i="2"/>
  <c r="AJ30" i="2" s="1"/>
  <c r="AJ38" i="2" s="1"/>
  <c r="AJ39" i="2" s="1"/>
  <c r="AA14" i="2"/>
  <c r="AA17" i="2" s="1"/>
  <c r="AA40" i="2" s="1"/>
  <c r="AB10" i="1" s="1"/>
  <c r="AH12" i="2" l="1"/>
  <c r="AH12" i="1"/>
  <c r="AH50" i="1" s="1"/>
  <c r="AH69" i="1" s="1"/>
  <c r="AM31" i="2"/>
  <c r="AM30" i="2" s="1"/>
  <c r="AB14" i="2"/>
  <c r="AB17" i="2" s="1"/>
  <c r="AB40" i="2" s="1"/>
  <c r="AC10" i="1" s="1"/>
  <c r="AM38" i="2" l="1"/>
  <c r="AM39" i="2" s="1"/>
  <c r="AI12" i="2"/>
  <c r="AI12" i="1"/>
  <c r="AI50" i="1" s="1"/>
  <c r="AI69" i="1" s="1"/>
  <c r="AN31" i="2"/>
  <c r="AN30" i="2" s="1"/>
  <c r="AN38" i="2" s="1"/>
  <c r="AN39" i="2" s="1"/>
  <c r="AC14" i="2"/>
  <c r="AC17" i="2" s="1"/>
  <c r="AC40" i="2" s="1"/>
  <c r="AD10" i="1" s="1"/>
  <c r="AJ12" i="2" l="1"/>
  <c r="AJ12" i="1"/>
  <c r="AJ50" i="1" s="1"/>
  <c r="AJ69" i="1" s="1"/>
  <c r="AR30" i="2"/>
  <c r="AR38" i="2" s="1"/>
  <c r="AR39" i="2" s="1"/>
  <c r="AO31" i="2"/>
  <c r="AO30" i="2" s="1"/>
  <c r="AD14" i="2"/>
  <c r="AD17" i="2" s="1"/>
  <c r="AD40" i="2" s="1"/>
  <c r="AE10" i="1" s="1"/>
  <c r="AO38" i="2" l="1"/>
  <c r="AO39" i="2" s="1"/>
  <c r="AK12" i="2"/>
  <c r="AK12" i="1"/>
  <c r="AK50" i="1" s="1"/>
  <c r="AK69" i="1" s="1"/>
  <c r="AS30" i="2"/>
  <c r="AS38" i="2" s="1"/>
  <c r="AS39" i="2" s="1"/>
  <c r="AP31" i="2"/>
  <c r="AP30" i="2" s="1"/>
  <c r="AP38" i="2" s="1"/>
  <c r="AP39" i="2" s="1"/>
  <c r="AE14" i="2"/>
  <c r="AE17" i="2" s="1"/>
  <c r="AE40" i="2" s="1"/>
  <c r="AF10" i="1" s="1"/>
  <c r="AL12" i="2" l="1"/>
  <c r="AL12" i="1"/>
  <c r="AL50" i="1" s="1"/>
  <c r="AL69" i="1" s="1"/>
  <c r="AQ31" i="2"/>
  <c r="AQ30" i="2" s="1"/>
  <c r="AQ38" i="2" s="1"/>
  <c r="AQ39" i="2" s="1"/>
  <c r="AF14" i="2"/>
  <c r="AF17" i="2" s="1"/>
  <c r="AF40" i="2" s="1"/>
  <c r="AG10" i="1" s="1"/>
  <c r="AM12" i="2" l="1"/>
  <c r="AM12" i="1"/>
  <c r="AM50" i="1" s="1"/>
  <c r="AM69" i="1" s="1"/>
  <c r="AT31" i="2"/>
  <c r="AT30" i="2" s="1"/>
  <c r="AT38" i="2" s="1"/>
  <c r="AT39" i="2" s="1"/>
  <c r="AG14" i="2"/>
  <c r="AG17" i="2" s="1"/>
  <c r="AG40" i="2" s="1"/>
  <c r="C59" i="2" l="1"/>
  <c r="AH10" i="1"/>
  <c r="AN12" i="2"/>
  <c r="AN12" i="1"/>
  <c r="AN50" i="1" s="1"/>
  <c r="AN69" i="1" s="1"/>
  <c r="AU31" i="2"/>
  <c r="AU30" i="2" s="1"/>
  <c r="AU38" i="2" s="1"/>
  <c r="AU39" i="2" s="1"/>
  <c r="AH14" i="2"/>
  <c r="AH17" i="2" s="1"/>
  <c r="AH40" i="2" s="1"/>
  <c r="AI10" i="1" s="1"/>
  <c r="AO12" i="2" l="1"/>
  <c r="AO12" i="1"/>
  <c r="AO50" i="1" s="1"/>
  <c r="AO69" i="1" s="1"/>
  <c r="AY30" i="2"/>
  <c r="AY38" i="2" s="1"/>
  <c r="AY39" i="2" s="1"/>
  <c r="AV31" i="2"/>
  <c r="AV30" i="2" s="1"/>
  <c r="AV38" i="2" s="1"/>
  <c r="AV39" i="2" s="1"/>
  <c r="AI14" i="2"/>
  <c r="AI17" i="2" s="1"/>
  <c r="AI40" i="2" s="1"/>
  <c r="AJ10" i="1" s="1"/>
  <c r="AP12" i="2" l="1"/>
  <c r="AP12" i="1"/>
  <c r="AP50" i="1" s="1"/>
  <c r="AP69" i="1" s="1"/>
  <c r="AZ30" i="2"/>
  <c r="AZ38" i="2" s="1"/>
  <c r="AZ39" i="2" s="1"/>
  <c r="AW31" i="2"/>
  <c r="AW30" i="2" s="1"/>
  <c r="AW38" i="2" s="1"/>
  <c r="AW39" i="2" s="1"/>
  <c r="AJ14" i="2"/>
  <c r="AJ17" i="2" s="1"/>
  <c r="AJ40" i="2" s="1"/>
  <c r="AK10" i="1" s="1"/>
  <c r="AQ12" i="2" l="1"/>
  <c r="AQ12" i="1"/>
  <c r="AQ50" i="1" s="1"/>
  <c r="AQ69" i="1" s="1"/>
  <c r="AX31" i="2"/>
  <c r="AX30" i="2" s="1"/>
  <c r="AX38" i="2" s="1"/>
  <c r="AX39" i="2" s="1"/>
  <c r="AK14" i="2"/>
  <c r="AK17" i="2" s="1"/>
  <c r="AK40" i="2" s="1"/>
  <c r="AL10" i="1" s="1"/>
  <c r="AR12" i="2" l="1"/>
  <c r="AR12" i="1"/>
  <c r="AR50" i="1" s="1"/>
  <c r="AR69" i="1" s="1"/>
  <c r="BA31" i="2"/>
  <c r="BA30" i="2" s="1"/>
  <c r="BA38" i="2" s="1"/>
  <c r="BA39" i="2" s="1"/>
  <c r="AL14" i="2"/>
  <c r="AL17" i="2" s="1"/>
  <c r="AL40" i="2" s="1"/>
  <c r="AM10" i="1" s="1"/>
  <c r="AS12" i="2" l="1"/>
  <c r="AS12" i="1"/>
  <c r="AS50" i="1" s="1"/>
  <c r="AS69" i="1" s="1"/>
  <c r="BB31" i="2"/>
  <c r="BB30" i="2" s="1"/>
  <c r="BB38" i="2" s="1"/>
  <c r="BB39" i="2" s="1"/>
  <c r="AM14" i="2"/>
  <c r="AM17" i="2" s="1"/>
  <c r="AM40" i="2" s="1"/>
  <c r="AN10" i="1" s="1"/>
  <c r="AT12" i="2" l="1"/>
  <c r="AT12" i="1"/>
  <c r="AT50" i="1" s="1"/>
  <c r="AT69" i="1" s="1"/>
  <c r="BF30" i="2"/>
  <c r="BF38" i="2" s="1"/>
  <c r="BF39" i="2" s="1"/>
  <c r="BC31" i="2"/>
  <c r="BC30" i="2" s="1"/>
  <c r="BC38" i="2" s="1"/>
  <c r="BC39" i="2" s="1"/>
  <c r="AN14" i="2"/>
  <c r="AN17" i="2" s="1"/>
  <c r="AN40" i="2" s="1"/>
  <c r="AO10" i="1" s="1"/>
  <c r="AU12" i="2" l="1"/>
  <c r="AU12" i="1"/>
  <c r="AU50" i="1" s="1"/>
  <c r="AU69" i="1" s="1"/>
  <c r="BG30" i="2"/>
  <c r="BG38" i="2" s="1"/>
  <c r="BG39" i="2" s="1"/>
  <c r="BD31" i="2"/>
  <c r="BD30" i="2" s="1"/>
  <c r="BD38" i="2" s="1"/>
  <c r="BD39" i="2" s="1"/>
  <c r="AO14" i="2"/>
  <c r="AO17" i="2" s="1"/>
  <c r="AO40" i="2" s="1"/>
  <c r="AP10" i="1" s="1"/>
  <c r="AV12" i="2" l="1"/>
  <c r="AV12" i="1"/>
  <c r="AV50" i="1" s="1"/>
  <c r="AV69" i="1" s="1"/>
  <c r="BE31" i="2"/>
  <c r="BE30" i="2" s="1"/>
  <c r="BE38" i="2" s="1"/>
  <c r="BE39" i="2" s="1"/>
  <c r="BK30" i="2"/>
  <c r="BH31" i="2"/>
  <c r="BH30" i="2" s="1"/>
  <c r="BH38" i="2" s="1"/>
  <c r="BH39" i="2" s="1"/>
  <c r="AP14" i="2"/>
  <c r="AP17" i="2" s="1"/>
  <c r="AP40" i="2" s="1"/>
  <c r="AQ10" i="1" s="1"/>
  <c r="BK38" i="2" l="1"/>
  <c r="BK39" i="2" s="1"/>
  <c r="D55" i="2"/>
  <c r="AW12" i="2"/>
  <c r="AW12" i="1"/>
  <c r="AW50" i="1" s="1"/>
  <c r="AW69" i="1" s="1"/>
  <c r="AQ14" i="2"/>
  <c r="AQ17" i="2" s="1"/>
  <c r="AQ40" i="2" s="1"/>
  <c r="AR10" i="1" s="1"/>
  <c r="D54" i="2" l="1"/>
  <c r="D57" i="2" s="1"/>
  <c r="C71" i="2"/>
  <c r="AX12" i="2"/>
  <c r="AX12" i="1"/>
  <c r="AX50" i="1" s="1"/>
  <c r="AX69" i="1" s="1"/>
  <c r="AR14" i="2"/>
  <c r="AR17" i="2" s="1"/>
  <c r="AR40" i="2" s="1"/>
  <c r="AS10" i="1" s="1"/>
  <c r="C73" i="2" l="1"/>
  <c r="C78" i="2" s="1"/>
  <c r="C83" i="2" s="1"/>
  <c r="D58" i="2"/>
  <c r="E49" i="2" s="1"/>
  <c r="AY12" i="2"/>
  <c r="AY12" i="1"/>
  <c r="AY50" i="1" s="1"/>
  <c r="AY69" i="1" s="1"/>
  <c r="AS14" i="2"/>
  <c r="AS17" i="2" s="1"/>
  <c r="AS40" i="2" s="1"/>
  <c r="AT10" i="1" s="1"/>
  <c r="E58" i="2" l="1"/>
  <c r="F49" i="2" s="1"/>
  <c r="F58" i="2" s="1"/>
  <c r="AZ12" i="2"/>
  <c r="AZ12" i="1"/>
  <c r="AZ50" i="1" s="1"/>
  <c r="AZ69" i="1" s="1"/>
  <c r="AT14" i="2"/>
  <c r="AT17" i="2" s="1"/>
  <c r="AT40" i="2" s="1"/>
  <c r="AU10" i="1" s="1"/>
  <c r="BA12" i="2" l="1"/>
  <c r="BA12" i="1"/>
  <c r="BA50" i="1" s="1"/>
  <c r="BA69" i="1" s="1"/>
  <c r="AU14" i="2"/>
  <c r="AU17" i="2" s="1"/>
  <c r="AU40" i="2" s="1"/>
  <c r="AV10" i="1" s="1"/>
  <c r="BB12" i="2" l="1"/>
  <c r="BB12" i="1"/>
  <c r="BB50" i="1" s="1"/>
  <c r="BB69" i="1" s="1"/>
  <c r="AV14" i="2"/>
  <c r="AV17" i="2" s="1"/>
  <c r="AV40" i="2" s="1"/>
  <c r="AW10" i="1" s="1"/>
  <c r="BC12" i="2" l="1"/>
  <c r="BC12" i="1"/>
  <c r="BC50" i="1" s="1"/>
  <c r="BC69" i="1" s="1"/>
  <c r="AW14" i="2"/>
  <c r="AW17" i="2" s="1"/>
  <c r="AW40" i="2" s="1"/>
  <c r="AX10" i="1" s="1"/>
  <c r="BD12" i="2" l="1"/>
  <c r="BD12" i="1"/>
  <c r="BD50" i="1" s="1"/>
  <c r="BD69" i="1" s="1"/>
  <c r="AX14" i="2"/>
  <c r="AX17" i="2" s="1"/>
  <c r="AX40" i="2" s="1"/>
  <c r="AY10" i="1" s="1"/>
  <c r="BE12" i="2" l="1"/>
  <c r="BE12" i="1"/>
  <c r="BE50" i="1" s="1"/>
  <c r="BE69" i="1" s="1"/>
  <c r="AY14" i="2"/>
  <c r="AY17" i="2" s="1"/>
  <c r="AY40" i="2" s="1"/>
  <c r="AZ10" i="1" s="1"/>
  <c r="BF12" i="2" l="1"/>
  <c r="BF12" i="1"/>
  <c r="BF50" i="1" s="1"/>
  <c r="BF69" i="1" s="1"/>
  <c r="AZ14" i="2"/>
  <c r="AZ17" i="2" s="1"/>
  <c r="AZ40" i="2" s="1"/>
  <c r="BA10" i="1" s="1"/>
  <c r="BG12" i="2" l="1"/>
  <c r="BG12" i="1"/>
  <c r="BG50" i="1" s="1"/>
  <c r="BG69" i="1" s="1"/>
  <c r="BA14" i="2"/>
  <c r="BA17" i="2" s="1"/>
  <c r="BA40" i="2" s="1"/>
  <c r="BB10" i="1" s="1"/>
  <c r="BH12" i="2" l="1"/>
  <c r="BH12" i="1"/>
  <c r="BH50" i="1" s="1"/>
  <c r="BH69" i="1" s="1"/>
  <c r="BB14" i="2"/>
  <c r="BB17" i="2" s="1"/>
  <c r="BB40" i="2" s="1"/>
  <c r="BC10" i="1" s="1"/>
  <c r="BI12" i="2" l="1"/>
  <c r="BI12" i="1"/>
  <c r="BI50" i="1" s="1"/>
  <c r="BI69" i="1" s="1"/>
  <c r="BC14" i="2"/>
  <c r="BC17" i="2" s="1"/>
  <c r="BC40" i="2" s="1"/>
  <c r="BD10" i="1" s="1"/>
  <c r="BJ12" i="2" l="1"/>
  <c r="BJ12" i="1"/>
  <c r="BJ50" i="1" s="1"/>
  <c r="BJ69" i="1" s="1"/>
  <c r="BD14" i="2"/>
  <c r="BD17" i="2" s="1"/>
  <c r="BD40" i="2" s="1"/>
  <c r="BE10" i="1" s="1"/>
  <c r="BK12" i="2" l="1"/>
  <c r="BK12" i="1"/>
  <c r="BK50" i="1" s="1"/>
  <c r="BK69" i="1" s="1"/>
  <c r="BE14" i="2"/>
  <c r="BE17" i="2" s="1"/>
  <c r="BE40" i="2" s="1"/>
  <c r="BF10" i="1" s="1"/>
  <c r="BL12" i="2" l="1"/>
  <c r="BL12" i="1"/>
  <c r="BL50" i="1" s="1"/>
  <c r="BL69" i="1" s="1"/>
  <c r="BF14" i="2"/>
  <c r="BF17" i="2" s="1"/>
  <c r="BF40" i="2" s="1"/>
  <c r="BG10" i="1" s="1"/>
  <c r="BM12" i="2" l="1"/>
  <c r="BM12" i="1"/>
  <c r="BM50" i="1" s="1"/>
  <c r="BM69" i="1" s="1"/>
  <c r="BG14" i="2"/>
  <c r="BG17" i="2" s="1"/>
  <c r="BG40" i="2" s="1"/>
  <c r="BH10" i="1" s="1"/>
  <c r="BN12" i="2" l="1"/>
  <c r="BN12" i="1"/>
  <c r="BN50" i="1" s="1"/>
  <c r="BN69" i="1" s="1"/>
  <c r="BH14" i="2"/>
  <c r="BH17" i="2" s="1"/>
  <c r="BH40" i="2" s="1"/>
  <c r="BI10" i="1" s="1"/>
  <c r="BO12" i="2" l="1"/>
  <c r="BO12" i="1"/>
  <c r="BO50" i="1" s="1"/>
  <c r="BO69" i="1" s="1"/>
  <c r="BI14" i="2"/>
  <c r="BI17" i="2" s="1"/>
  <c r="BI40" i="2" s="1"/>
  <c r="BJ10" i="1" s="1"/>
  <c r="BP12" i="2" l="1"/>
  <c r="BP12" i="1"/>
  <c r="BP50" i="1" s="1"/>
  <c r="BP69" i="1" s="1"/>
  <c r="BJ14" i="2"/>
  <c r="BJ17" i="2" s="1"/>
  <c r="BJ40" i="2" s="1"/>
  <c r="BK10" i="1" s="1"/>
  <c r="BQ12" i="2" l="1"/>
  <c r="BQ12" i="1"/>
  <c r="BQ50" i="1" s="1"/>
  <c r="BQ69" i="1" s="1"/>
  <c r="BK14" i="2"/>
  <c r="BK17" i="2" s="1"/>
  <c r="BK40" i="2" s="1"/>
  <c r="D59" i="2" l="1"/>
  <c r="BL10" i="1"/>
  <c r="BR12" i="2"/>
  <c r="BR12" i="1"/>
  <c r="BR50" i="1" s="1"/>
  <c r="BR69" i="1" s="1"/>
  <c r="BL14" i="2"/>
  <c r="BL17" i="2" s="1"/>
  <c r="BL40" i="2" s="1"/>
  <c r="BM10" i="1" s="1"/>
  <c r="BS12" i="2" l="1"/>
  <c r="BS12" i="1"/>
  <c r="BS50" i="1" s="1"/>
  <c r="BS69" i="1" s="1"/>
  <c r="BM14" i="2"/>
  <c r="BM17" i="2" s="1"/>
  <c r="BM40" i="2" s="1"/>
  <c r="BN10" i="1" s="1"/>
  <c r="BT12" i="2" l="1"/>
  <c r="BT12" i="1"/>
  <c r="BT50" i="1" s="1"/>
  <c r="BT69" i="1" s="1"/>
  <c r="BN14" i="2"/>
  <c r="BN17" i="2" s="1"/>
  <c r="BN40" i="2" s="1"/>
  <c r="BO10" i="1" s="1"/>
  <c r="BU12" i="2" l="1"/>
  <c r="BU12" i="1"/>
  <c r="BU50" i="1" s="1"/>
  <c r="BU69" i="1" s="1"/>
  <c r="BO14" i="2"/>
  <c r="BO17" i="2" s="1"/>
  <c r="BO40" i="2" s="1"/>
  <c r="BP10" i="1" s="1"/>
  <c r="BV12" i="2" l="1"/>
  <c r="BV12" i="1"/>
  <c r="BV50" i="1" s="1"/>
  <c r="BV69" i="1" s="1"/>
  <c r="BP14" i="2"/>
  <c r="BP17" i="2" s="1"/>
  <c r="BP40" i="2" s="1"/>
  <c r="BQ10" i="1" s="1"/>
  <c r="BW12" i="2" l="1"/>
  <c r="BW12" i="1"/>
  <c r="BW50" i="1" s="1"/>
  <c r="BW69" i="1" s="1"/>
  <c r="BQ14" i="2"/>
  <c r="BQ17" i="2" s="1"/>
  <c r="BQ40" i="2" s="1"/>
  <c r="BR10" i="1" s="1"/>
  <c r="BX12" i="2" l="1"/>
  <c r="BX12" i="1"/>
  <c r="BX50" i="1" s="1"/>
  <c r="BX69" i="1" s="1"/>
  <c r="BR14" i="2"/>
  <c r="BR17" i="2" s="1"/>
  <c r="BR40" i="2" s="1"/>
  <c r="BS10" i="1" s="1"/>
  <c r="BY12" i="2" l="1"/>
  <c r="BY12" i="1"/>
  <c r="BY50" i="1" s="1"/>
  <c r="BY69" i="1" s="1"/>
  <c r="BS14" i="2"/>
  <c r="BS17" i="2" s="1"/>
  <c r="BS40" i="2" s="1"/>
  <c r="BT10" i="1" s="1"/>
  <c r="BZ12" i="2" l="1"/>
  <c r="BZ12" i="1"/>
  <c r="BZ50" i="1" s="1"/>
  <c r="BZ69" i="1" s="1"/>
  <c r="BT14" i="2"/>
  <c r="BT17" i="2" s="1"/>
  <c r="BT40" i="2" s="1"/>
  <c r="BU10" i="1" s="1"/>
  <c r="CA12" i="2" l="1"/>
  <c r="CA12" i="1"/>
  <c r="CA50" i="1" s="1"/>
  <c r="CA69" i="1" s="1"/>
  <c r="BU14" i="2"/>
  <c r="BU17" i="2" s="1"/>
  <c r="BU40" i="2" s="1"/>
  <c r="BV10" i="1" s="1"/>
  <c r="CB12" i="2" l="1"/>
  <c r="CB12" i="1"/>
  <c r="CB50" i="1" s="1"/>
  <c r="CB69" i="1" s="1"/>
  <c r="BV14" i="2"/>
  <c r="BV17" i="2" s="1"/>
  <c r="BV40" i="2" s="1"/>
  <c r="BW10" i="1" s="1"/>
  <c r="CC12" i="2" l="1"/>
  <c r="CC12" i="1"/>
  <c r="CC50" i="1" s="1"/>
  <c r="CC69" i="1" s="1"/>
  <c r="BW14" i="2"/>
  <c r="BW17" i="2" s="1"/>
  <c r="BW40" i="2" s="1"/>
  <c r="BX10" i="1" s="1"/>
  <c r="CD12" i="2" l="1"/>
  <c r="CD12" i="1"/>
  <c r="CD50" i="1" s="1"/>
  <c r="CD69" i="1" s="1"/>
  <c r="BX14" i="2"/>
  <c r="BX17" i="2" s="1"/>
  <c r="BX40" i="2" s="1"/>
  <c r="BY10" i="1" s="1"/>
  <c r="CE12" i="2" l="1"/>
  <c r="CE12" i="1"/>
  <c r="CE50" i="1" s="1"/>
  <c r="CE69" i="1" s="1"/>
  <c r="BY14" i="2"/>
  <c r="BY17" i="2" s="1"/>
  <c r="BY40" i="2" s="1"/>
  <c r="BZ10" i="1" s="1"/>
  <c r="CF12" i="2" l="1"/>
  <c r="CF12" i="1"/>
  <c r="CF50" i="1" s="1"/>
  <c r="CF69" i="1" s="1"/>
  <c r="BZ14" i="2"/>
  <c r="BZ17" i="2" s="1"/>
  <c r="BZ40" i="2" s="1"/>
  <c r="CA10" i="1" s="1"/>
  <c r="CG12" i="2" l="1"/>
  <c r="CG12" i="1"/>
  <c r="CG50" i="1" s="1"/>
  <c r="CG69" i="1" s="1"/>
  <c r="CA14" i="2"/>
  <c r="CA17" i="2" s="1"/>
  <c r="CA40" i="2" s="1"/>
  <c r="CB10" i="1" s="1"/>
  <c r="CH12" i="2" l="1"/>
  <c r="CH12" i="1"/>
  <c r="CH50" i="1" s="1"/>
  <c r="CH69" i="1" s="1"/>
  <c r="CB14" i="2"/>
  <c r="CB17" i="2" s="1"/>
  <c r="CB40" i="2" s="1"/>
  <c r="CC10" i="1" s="1"/>
  <c r="CI12" i="2" l="1"/>
  <c r="CI12" i="1"/>
  <c r="CI50" i="1" s="1"/>
  <c r="CI69" i="1" s="1"/>
  <c r="CC14" i="2"/>
  <c r="CC17" i="2" s="1"/>
  <c r="CC40" i="2" s="1"/>
  <c r="CD10" i="1" s="1"/>
  <c r="CJ12" i="2" l="1"/>
  <c r="CJ12" i="1"/>
  <c r="CJ50" i="1" s="1"/>
  <c r="CJ69" i="1" s="1"/>
  <c r="CD14" i="2"/>
  <c r="CD17" i="2" s="1"/>
  <c r="CD40" i="2" s="1"/>
  <c r="CE10" i="1" s="1"/>
  <c r="CK12" i="2" l="1"/>
  <c r="CK12" i="1"/>
  <c r="CK50" i="1" s="1"/>
  <c r="CK69" i="1" s="1"/>
  <c r="CE14" i="2"/>
  <c r="CE17" i="2" s="1"/>
  <c r="CE40" i="2" s="1"/>
  <c r="CF10" i="1" s="1"/>
  <c r="CL12" i="2" l="1"/>
  <c r="CL12" i="1"/>
  <c r="CL50" i="1" s="1"/>
  <c r="CL69" i="1" s="1"/>
  <c r="CF14" i="2"/>
  <c r="CF17" i="2" s="1"/>
  <c r="CF40" i="2" s="1"/>
  <c r="CG10" i="1" s="1"/>
  <c r="CM12" i="2" l="1"/>
  <c r="CM12" i="1"/>
  <c r="CM50" i="1" s="1"/>
  <c r="CM69" i="1" s="1"/>
  <c r="CG14" i="2"/>
  <c r="CG17" i="2" s="1"/>
  <c r="CG40" i="2" s="1"/>
  <c r="CH10" i="1" s="1"/>
  <c r="CN12" i="2" l="1"/>
  <c r="CN12" i="1"/>
  <c r="CN50" i="1" s="1"/>
  <c r="CN69" i="1" s="1"/>
  <c r="CH14" i="2"/>
  <c r="CH17" i="2" s="1"/>
  <c r="CH40" i="2" s="1"/>
  <c r="CI10" i="1" s="1"/>
  <c r="CO12" i="2" l="1"/>
  <c r="CO12" i="1"/>
  <c r="CO50" i="1" s="1"/>
  <c r="CO69" i="1" s="1"/>
  <c r="CI14" i="2"/>
  <c r="CI17" i="2" s="1"/>
  <c r="CI40" i="2" s="1"/>
  <c r="CJ10" i="1" s="1"/>
  <c r="CP12" i="2" l="1"/>
  <c r="CP12" i="1"/>
  <c r="CP50" i="1" s="1"/>
  <c r="CP69" i="1" s="1"/>
  <c r="CJ14" i="2"/>
  <c r="CJ17" i="2" s="1"/>
  <c r="CJ40" i="2" s="1"/>
  <c r="CK10" i="1" s="1"/>
  <c r="CQ12" i="1" l="1"/>
  <c r="CQ50" i="1" s="1"/>
  <c r="CQ69" i="1" s="1"/>
  <c r="CQ12" i="2"/>
  <c r="CK14" i="2"/>
  <c r="CK17" i="2" s="1"/>
  <c r="CK40" i="2" s="1"/>
  <c r="CL10" i="1" s="1"/>
  <c r="CR12" i="2" l="1"/>
  <c r="CR12" i="1"/>
  <c r="CR50" i="1" s="1"/>
  <c r="CR69" i="1" s="1"/>
  <c r="CL14" i="2"/>
  <c r="CL17" i="2" s="1"/>
  <c r="CL40" i="2" s="1"/>
  <c r="CM10" i="1" s="1"/>
  <c r="CS12" i="1" l="1"/>
  <c r="CS50" i="1" s="1"/>
  <c r="CS69" i="1" s="1"/>
  <c r="CS12" i="2"/>
  <c r="CM14" i="2"/>
  <c r="CM17" i="2" s="1"/>
  <c r="CM40" i="2" s="1"/>
  <c r="CN10" i="1" s="1"/>
  <c r="CT12" i="2" l="1"/>
  <c r="CT12" i="1"/>
  <c r="CT50" i="1" s="1"/>
  <c r="CT69" i="1" s="1"/>
  <c r="CN14" i="2"/>
  <c r="CN17" i="2" s="1"/>
  <c r="CN40" i="2" s="1"/>
  <c r="CO10" i="1" s="1"/>
  <c r="CU12" i="2" l="1"/>
  <c r="CU12" i="1"/>
  <c r="CU50" i="1" s="1"/>
  <c r="CU69" i="1" s="1"/>
  <c r="CO14" i="2"/>
  <c r="CO17" i="2" s="1"/>
  <c r="CO40" i="2" s="1"/>
  <c r="CP10" i="1" s="1"/>
  <c r="CV12" i="2" l="1"/>
  <c r="CV12" i="1"/>
  <c r="CV50" i="1" s="1"/>
  <c r="CV69" i="1" s="1"/>
  <c r="CP14" i="2"/>
  <c r="CP17" i="2" s="1"/>
  <c r="CP40" i="2" s="1"/>
  <c r="CQ14" i="2" l="1"/>
  <c r="CQ17" i="2" s="1"/>
  <c r="CQ40" i="2" s="1"/>
  <c r="CQ10" i="1"/>
  <c r="CW12" i="1"/>
  <c r="CW50" i="1" s="1"/>
  <c r="CW69" i="1" s="1"/>
  <c r="CW12" i="2"/>
  <c r="E59" i="2"/>
  <c r="CR14" i="2" l="1"/>
  <c r="CR17" i="2" s="1"/>
  <c r="CR40" i="2" s="1"/>
  <c r="CR10" i="1"/>
  <c r="CX12" i="1"/>
  <c r="CX50" i="1" s="1"/>
  <c r="CX69" i="1" s="1"/>
  <c r="CX12" i="2"/>
  <c r="CS14" i="2" l="1"/>
  <c r="CS17" i="2" s="1"/>
  <c r="CS40" i="2" s="1"/>
  <c r="CS10" i="1"/>
  <c r="CY12" i="2"/>
  <c r="CY12" i="1"/>
  <c r="CY50" i="1" s="1"/>
  <c r="CY69" i="1" s="1"/>
  <c r="CT14" i="2" l="1"/>
  <c r="CT17" i="2" s="1"/>
  <c r="CT40" i="2" s="1"/>
  <c r="CT10" i="1"/>
  <c r="CZ12" i="2"/>
  <c r="CZ12" i="1"/>
  <c r="CZ50" i="1" s="1"/>
  <c r="CZ69" i="1" s="1"/>
  <c r="CU14" i="2" l="1"/>
  <c r="CU17" i="2" s="1"/>
  <c r="CU40" i="2" s="1"/>
  <c r="CU10" i="1"/>
  <c r="DA12" i="2"/>
  <c r="DA12" i="1"/>
  <c r="DA50" i="1" s="1"/>
  <c r="DA69" i="1" s="1"/>
  <c r="CV14" i="2" l="1"/>
  <c r="CV17" i="2" s="1"/>
  <c r="CV40" i="2" s="1"/>
  <c r="CV10" i="1"/>
  <c r="DB12" i="1"/>
  <c r="DB50" i="1" s="1"/>
  <c r="DB69" i="1" s="1"/>
  <c r="DB12" i="2"/>
  <c r="CW14" i="2" l="1"/>
  <c r="CW17" i="2" s="1"/>
  <c r="CW40" i="2" s="1"/>
  <c r="CW10" i="1"/>
  <c r="DC12" i="1"/>
  <c r="DC50" i="1" s="1"/>
  <c r="DC69" i="1" s="1"/>
  <c r="DC12" i="2"/>
  <c r="CX14" i="2" l="1"/>
  <c r="CX17" i="2" s="1"/>
  <c r="CX40" i="2" s="1"/>
  <c r="CX10" i="1"/>
  <c r="DD12" i="2"/>
  <c r="DD12" i="1"/>
  <c r="DD50" i="1" s="1"/>
  <c r="DD69" i="1" s="1"/>
  <c r="CY14" i="2" l="1"/>
  <c r="CY17" i="2" s="1"/>
  <c r="CY40" i="2" s="1"/>
  <c r="CY10" i="1"/>
  <c r="DE12" i="1"/>
  <c r="DE50" i="1" s="1"/>
  <c r="DE69" i="1" s="1"/>
  <c r="DE12" i="2"/>
  <c r="CZ14" i="2" l="1"/>
  <c r="CZ17" i="2" s="1"/>
  <c r="CZ40" i="2" s="1"/>
  <c r="CZ10" i="1"/>
  <c r="DF12" i="2"/>
  <c r="DF12" i="1"/>
  <c r="DF50" i="1" s="1"/>
  <c r="DF69" i="1" s="1"/>
  <c r="DA14" i="2" l="1"/>
  <c r="DA17" i="2" s="1"/>
  <c r="DA40" i="2" s="1"/>
  <c r="DA10" i="1"/>
  <c r="DG12" i="1"/>
  <c r="DG50" i="1" s="1"/>
  <c r="DG69" i="1" s="1"/>
  <c r="DG12" i="2"/>
  <c r="DB14" i="2" l="1"/>
  <c r="DB17" i="2" s="1"/>
  <c r="DB40" i="2" s="1"/>
  <c r="DB10" i="1"/>
  <c r="DH12" i="1"/>
  <c r="DH50" i="1" s="1"/>
  <c r="DH69" i="1" s="1"/>
  <c r="DH12" i="2"/>
  <c r="DC10" i="1" l="1"/>
  <c r="DC14" i="2"/>
  <c r="DC17" i="2" s="1"/>
  <c r="DC40" i="2" s="1"/>
  <c r="DI12" i="1"/>
  <c r="DI50" i="1" s="1"/>
  <c r="DI69" i="1" s="1"/>
  <c r="DI12" i="2"/>
  <c r="DD14" i="2" l="1"/>
  <c r="DD17" i="2" s="1"/>
  <c r="DD40" i="2" s="1"/>
  <c r="DD10" i="1"/>
  <c r="DJ12" i="2"/>
  <c r="DJ12" i="1"/>
  <c r="DJ50" i="1" s="1"/>
  <c r="DJ69" i="1" s="1"/>
  <c r="DE14" i="2" l="1"/>
  <c r="DE17" i="2" s="1"/>
  <c r="DE40" i="2" s="1"/>
  <c r="DE10" i="1"/>
  <c r="DK12" i="1"/>
  <c r="DK50" i="1" s="1"/>
  <c r="DK69" i="1" s="1"/>
  <c r="DK12" i="2"/>
  <c r="DF14" i="2" l="1"/>
  <c r="DF17" i="2" s="1"/>
  <c r="DF40" i="2" s="1"/>
  <c r="DF10" i="1"/>
  <c r="DL12" i="1"/>
  <c r="DL50" i="1" s="1"/>
  <c r="DL69" i="1" s="1"/>
  <c r="DL12" i="2"/>
  <c r="DG14" i="2" l="1"/>
  <c r="DG17" i="2" s="1"/>
  <c r="DG40" i="2" s="1"/>
  <c r="DG10" i="1"/>
  <c r="DM12" i="2"/>
  <c r="DM12" i="1"/>
  <c r="DM50" i="1" s="1"/>
  <c r="DM69" i="1" s="1"/>
  <c r="DH14" i="2" l="1"/>
  <c r="DH17" i="2" s="1"/>
  <c r="DH40" i="2" s="1"/>
  <c r="DH10" i="1"/>
  <c r="DN12" i="1"/>
  <c r="DN50" i="1" s="1"/>
  <c r="DN69" i="1" s="1"/>
  <c r="DN12" i="2"/>
  <c r="DI14" i="2" l="1"/>
  <c r="DI17" i="2" s="1"/>
  <c r="DI40" i="2" s="1"/>
  <c r="DI10" i="1"/>
  <c r="DO12" i="1"/>
  <c r="DO50" i="1" s="1"/>
  <c r="DO69" i="1" s="1"/>
  <c r="DO12" i="2"/>
  <c r="DJ14" i="2" l="1"/>
  <c r="DJ17" i="2" s="1"/>
  <c r="DJ40" i="2" s="1"/>
  <c r="DJ10" i="1"/>
  <c r="DP12" i="1"/>
  <c r="DP50" i="1" s="1"/>
  <c r="DP69" i="1" s="1"/>
  <c r="DP12" i="2"/>
  <c r="DK14" i="2" l="1"/>
  <c r="DK17" i="2" s="1"/>
  <c r="DK40" i="2" s="1"/>
  <c r="DK10" i="1"/>
  <c r="DQ12" i="2"/>
  <c r="DQ12" i="1"/>
  <c r="DQ50" i="1" s="1"/>
  <c r="DQ69" i="1" s="1"/>
  <c r="DL14" i="2" l="1"/>
  <c r="DL17" i="2" s="1"/>
  <c r="DL40" i="2" s="1"/>
  <c r="DL10" i="1"/>
  <c r="DR12" i="2"/>
  <c r="DR12" i="1"/>
  <c r="DR50" i="1" s="1"/>
  <c r="DR69" i="1" s="1"/>
  <c r="DM14" i="2" l="1"/>
  <c r="DM17" i="2" s="1"/>
  <c r="DM40" i="2" s="1"/>
  <c r="DM10" i="1"/>
  <c r="DS12" i="1"/>
  <c r="DS50" i="1" s="1"/>
  <c r="DS69" i="1" s="1"/>
  <c r="DS12" i="2"/>
  <c r="DN14" i="2" l="1"/>
  <c r="DN17" i="2" s="1"/>
  <c r="DN40" i="2" s="1"/>
  <c r="DN10" i="1"/>
  <c r="DT12" i="2"/>
  <c r="DU12" i="1" s="1"/>
  <c r="DU50" i="1" s="1"/>
  <c r="DU69" i="1" s="1"/>
  <c r="DT12" i="1"/>
  <c r="DT50" i="1" s="1"/>
  <c r="DT69" i="1" s="1"/>
  <c r="DO14" i="2" l="1"/>
  <c r="DO17" i="2" s="1"/>
  <c r="DO40" i="2" s="1"/>
  <c r="DO10" i="1"/>
  <c r="DP14" i="2" l="1"/>
  <c r="DP17" i="2" s="1"/>
  <c r="DP40" i="2" s="1"/>
  <c r="DP10" i="1"/>
  <c r="DQ14" i="2" l="1"/>
  <c r="DQ17" i="2" s="1"/>
  <c r="DQ40" i="2" s="1"/>
  <c r="DQ10" i="1"/>
  <c r="DR14" i="2" l="1"/>
  <c r="DR17" i="2" s="1"/>
  <c r="DR40" i="2" s="1"/>
  <c r="DR10" i="1"/>
  <c r="DS14" i="2" l="1"/>
  <c r="DS17" i="2" s="1"/>
  <c r="DS40" i="2" s="1"/>
  <c r="DS10" i="1"/>
  <c r="DT14" i="2" l="1"/>
  <c r="DT17" i="2" s="1"/>
  <c r="DT40" i="2" s="1"/>
  <c r="DT10" i="1"/>
  <c r="F59" i="2" l="1"/>
  <c r="DU10" i="1"/>
  <c r="E9" i="4"/>
  <c r="G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tc={E602D84F-A0D6-450F-BA01-D16833402B5F}</author>
  </authors>
  <commentList>
    <comment ref="B9" authorId="0" shapeId="0" xr:uid="{E602D84F-A0D6-450F-BA01-D16833402B5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M-1, N-1, etc., il faut trouver un CA de référence</t>
      </text>
    </comment>
  </commentList>
</comments>
</file>

<file path=xl/sharedStrings.xml><?xml version="1.0" encoding="utf-8"?>
<sst xmlns="http://schemas.openxmlformats.org/spreadsheetml/2006/main" count="239" uniqueCount="157">
  <si>
    <t>MARS</t>
  </si>
  <si>
    <t>Décaissé</t>
  </si>
  <si>
    <t xml:space="preserve">Prélèvement </t>
  </si>
  <si>
    <t>AVRIL</t>
  </si>
  <si>
    <t>Autres comptes</t>
  </si>
  <si>
    <t>1. SOLDE EN DEBUT DE JOURNEE</t>
  </si>
  <si>
    <t>Prévisionnel</t>
  </si>
  <si>
    <t xml:space="preserve"> - Banque 1</t>
  </si>
  <si>
    <t xml:space="preserve"> - Banque 2</t>
  </si>
  <si>
    <t>1. TOTAL</t>
  </si>
  <si>
    <t>A. ENCAISSEMENTS</t>
  </si>
  <si>
    <t>A2. Hors exploitation</t>
  </si>
  <si>
    <t xml:space="preserve"> - Apport en compte courant / compte OC</t>
  </si>
  <si>
    <t xml:space="preserve"> - Billet à ordre </t>
  </si>
  <si>
    <t>2. TOTAL</t>
  </si>
  <si>
    <t>B. DECAISSEMENTS</t>
  </si>
  <si>
    <t xml:space="preserve"> - Fournisseurs</t>
  </si>
  <si>
    <t xml:space="preserve"> - Crédits baux et locations</t>
  </si>
  <si>
    <t>B2. Hors exploitation</t>
  </si>
  <si>
    <t xml:space="preserve"> - Remboursement emprunts</t>
  </si>
  <si>
    <t xml:space="preserve"> - Investissement en immobilisation</t>
  </si>
  <si>
    <t>3. TOTAL</t>
  </si>
  <si>
    <t>4. Solde encaissements / décaissements = 2 - 3</t>
  </si>
  <si>
    <t>5. Nouveau solde = 1 + 4</t>
  </si>
  <si>
    <t xml:space="preserve"> - Banque 3</t>
  </si>
  <si>
    <t>Réel</t>
  </si>
  <si>
    <t>MAI</t>
  </si>
  <si>
    <t>Crédit-bail 1</t>
  </si>
  <si>
    <t>Crédit-bail 2</t>
  </si>
  <si>
    <t>Fournisseurs exploitation</t>
  </si>
  <si>
    <t>Location 1</t>
  </si>
  <si>
    <t>Location 2</t>
  </si>
  <si>
    <t>Urssaf</t>
  </si>
  <si>
    <t>Retraite</t>
  </si>
  <si>
    <t>Emprunt 1</t>
  </si>
  <si>
    <t>Emprunt 2</t>
  </si>
  <si>
    <t>Intérêts OC</t>
  </si>
  <si>
    <t>TVA</t>
  </si>
  <si>
    <t>TOTAL TVA</t>
  </si>
  <si>
    <t>TOTAL emprunts</t>
  </si>
  <si>
    <t>CFE</t>
  </si>
  <si>
    <t>CVAE</t>
  </si>
  <si>
    <t>Fournisseur 1</t>
  </si>
  <si>
    <t>Fournisseur 2</t>
  </si>
  <si>
    <t>Fournisseur 3</t>
  </si>
  <si>
    <t>Fournisseur 4</t>
  </si>
  <si>
    <t>Fournisseur 5</t>
  </si>
  <si>
    <t>Fournisseur 6</t>
  </si>
  <si>
    <t>Fournisseur 7</t>
  </si>
  <si>
    <t>Fournisseur 8</t>
  </si>
  <si>
    <t>Fournisseur 9</t>
  </si>
  <si>
    <t>Fournisseur 10</t>
  </si>
  <si>
    <t>Fournisseur 11</t>
  </si>
  <si>
    <t>Fournisseur 12</t>
  </si>
  <si>
    <t>Fournisseur 13</t>
  </si>
  <si>
    <t>Fournisseur 14</t>
  </si>
  <si>
    <t>Fournisseur 19</t>
  </si>
  <si>
    <t>Fournisseur 20</t>
  </si>
  <si>
    <t>Fournisseur 21</t>
  </si>
  <si>
    <t>Fournisseur 22</t>
  </si>
  <si>
    <t>Fournisseur 23</t>
  </si>
  <si>
    <t>Fournisseur 24</t>
  </si>
  <si>
    <t>Fournisseur 25</t>
  </si>
  <si>
    <t>Fournisseur 26</t>
  </si>
  <si>
    <t>Fournisseur 27</t>
  </si>
  <si>
    <t>Fournisseur 28</t>
  </si>
  <si>
    <t>Fournisseur 29</t>
  </si>
  <si>
    <t>Fournisseur 30</t>
  </si>
  <si>
    <t>Fournisseur 31</t>
  </si>
  <si>
    <t>Fournisseur 32</t>
  </si>
  <si>
    <t>Fournisseur 33</t>
  </si>
  <si>
    <t>Fournisseur 34</t>
  </si>
  <si>
    <t>Fournisseur 35</t>
  </si>
  <si>
    <t xml:space="preserve">Virement </t>
  </si>
  <si>
    <t>LCR</t>
  </si>
  <si>
    <t>Légende :</t>
  </si>
  <si>
    <t xml:space="preserve"> - Charges de personnels</t>
  </si>
  <si>
    <t xml:space="preserve"> - Impôts et taxes</t>
  </si>
  <si>
    <t>Prélèvement actif</t>
  </si>
  <si>
    <t>Autres fournisseurs</t>
  </si>
  <si>
    <t>Mutuelle &amp; prévoyance</t>
  </si>
  <si>
    <t>Salaires nets</t>
  </si>
  <si>
    <t>SDTC</t>
  </si>
  <si>
    <t>facture reçue *</t>
  </si>
  <si>
    <t>* positionnement échéance</t>
  </si>
  <si>
    <t xml:space="preserve"> - Autre *</t>
  </si>
  <si>
    <t xml:space="preserve"> - Affacturage B2B *</t>
  </si>
  <si>
    <t>* estimation VS M-1</t>
  </si>
  <si>
    <t>Mars</t>
  </si>
  <si>
    <t xml:space="preserve">Avril </t>
  </si>
  <si>
    <t xml:space="preserve">Mai </t>
  </si>
  <si>
    <t>Juin</t>
  </si>
  <si>
    <t>Juillet</t>
  </si>
  <si>
    <t>Août</t>
  </si>
  <si>
    <t>Septembre</t>
  </si>
  <si>
    <t>Octobre</t>
  </si>
  <si>
    <t>Novembre</t>
  </si>
  <si>
    <t>Décembre</t>
  </si>
  <si>
    <t>Total dettes</t>
  </si>
  <si>
    <t xml:space="preserve">Décaissement à prévoir </t>
  </si>
  <si>
    <t>Tickets restaurants</t>
  </si>
  <si>
    <t>TOTAL charges personnel</t>
  </si>
  <si>
    <t>TOTAL  fournisseurs</t>
  </si>
  <si>
    <t>TOTAL crédits-baux et location</t>
  </si>
  <si>
    <t xml:space="preserve">Financement </t>
  </si>
  <si>
    <t xml:space="preserve">Report à négocier </t>
  </si>
  <si>
    <t xml:space="preserve">Point bas de trésorerie </t>
  </si>
  <si>
    <t xml:space="preserve">le </t>
  </si>
  <si>
    <t xml:space="preserve">Calendrier </t>
  </si>
  <si>
    <t>Paiement préparé</t>
  </si>
  <si>
    <t xml:space="preserve">Variation activité en % CA </t>
  </si>
  <si>
    <t xml:space="preserve"> - Encaissement (stripe, paypal, etc.) *</t>
  </si>
  <si>
    <t>Avril</t>
  </si>
  <si>
    <t>Mai</t>
  </si>
  <si>
    <t>Solde départ</t>
  </si>
  <si>
    <t>A1. D'exploitation TTC</t>
  </si>
  <si>
    <t>B1. D'exploitation TTC</t>
  </si>
  <si>
    <t xml:space="preserve">+ Encaissements total </t>
  </si>
  <si>
    <t xml:space="preserve">- Décaissements total </t>
  </si>
  <si>
    <t xml:space="preserve">dont Encaissements hors exploitation </t>
  </si>
  <si>
    <t xml:space="preserve">dont Encaissements exploitation </t>
  </si>
  <si>
    <t xml:space="preserve">dont Décaissements hors exploitation </t>
  </si>
  <si>
    <t xml:space="preserve">dont Décaissements exploitation </t>
  </si>
  <si>
    <t>Vérif</t>
  </si>
  <si>
    <t>Solde fin</t>
  </si>
  <si>
    <t>JUIN</t>
  </si>
  <si>
    <t>Mars 2020</t>
  </si>
  <si>
    <t>Avril 2020</t>
  </si>
  <si>
    <t>Mai 2020</t>
  </si>
  <si>
    <t>formule</t>
  </si>
  <si>
    <t xml:space="preserve">à saisir </t>
  </si>
  <si>
    <t xml:space="preserve">Légende : </t>
  </si>
  <si>
    <t>Nouvel Emprunt</t>
  </si>
  <si>
    <t>Fournisseur 4 (bailleur)</t>
  </si>
  <si>
    <t>Fournisseurs</t>
  </si>
  <si>
    <t>Crédit-bail et location</t>
  </si>
  <si>
    <t>Cotisations sociales</t>
  </si>
  <si>
    <t>Emprunts</t>
  </si>
  <si>
    <t xml:space="preserve">Impôts et taxes </t>
  </si>
  <si>
    <t xml:space="preserve">Autorisation exceptionnelle - découvert </t>
  </si>
  <si>
    <t>Bridge</t>
  </si>
  <si>
    <t>Solde fin mars</t>
  </si>
  <si>
    <t>Solde fin avril</t>
  </si>
  <si>
    <t>Solde fin mai</t>
  </si>
  <si>
    <t>Solde fin juin</t>
  </si>
  <si>
    <t xml:space="preserve">Enc. expl. </t>
  </si>
  <si>
    <t xml:space="preserve"> Enc. hors expl. </t>
  </si>
  <si>
    <t xml:space="preserve"> Déc. expl. </t>
  </si>
  <si>
    <t xml:space="preserve"> Déc. hors expl. </t>
  </si>
  <si>
    <t xml:space="preserve"> Enc. expl. </t>
  </si>
  <si>
    <t xml:space="preserve"> - Emprunts + Aides BPI (demande à faire)</t>
  </si>
  <si>
    <t xml:space="preserve"> - Rbst activité partielle (demande à faire)</t>
  </si>
  <si>
    <t>Solde trésorerie</t>
  </si>
  <si>
    <t>Salaires nets versés</t>
  </si>
  <si>
    <t xml:space="preserve">Synthèse par mois </t>
  </si>
  <si>
    <t>Total</t>
  </si>
  <si>
    <t>Société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</si>
</sst>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d/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ED7D3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i/>
      <sz val="9"/>
      <color theme="0" tint="-0.499984740745262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lightUp"/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lightGray">
        <bgColor theme="8"/>
      </patternFill>
    </fill>
    <fill>
      <patternFill patternType="lightGray">
        <bgColor theme="7" tint="0.79998168889431442"/>
      </patternFill>
    </fill>
    <fill>
      <patternFill patternType="solid">
        <fgColor theme="8" tint="0.79998168889431442"/>
        <bgColor indexed="64"/>
      </patternFill>
    </fill>
    <fill>
      <patternFill patternType="lightGray">
        <bgColor theme="8" tint="0.79998168889431442"/>
      </patternFill>
    </fill>
    <fill>
      <patternFill patternType="lightGray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2" fontId="6" fillId="0" borderId="0" xfId="0" applyNumberFormat="1" applyFont="1"/>
    <xf numFmtId="0" fontId="4" fillId="5" borderId="0" xfId="0" applyFont="1" applyFill="1"/>
    <xf numFmtId="0" fontId="5" fillId="5" borderId="0" xfId="0" applyFont="1" applyFill="1"/>
    <xf numFmtId="0" fontId="11" fillId="3" borderId="2" xfId="0" applyFont="1" applyFill="1" applyBorder="1"/>
    <xf numFmtId="0" fontId="5" fillId="5" borderId="1" xfId="0" applyFont="1" applyFill="1" applyBorder="1"/>
    <xf numFmtId="0" fontId="5" fillId="6" borderId="0" xfId="0" applyFont="1" applyFill="1"/>
    <xf numFmtId="0" fontId="13" fillId="0" borderId="1" xfId="0" applyFont="1" applyBorder="1"/>
    <xf numFmtId="164" fontId="13" fillId="0" borderId="1" xfId="1" applyNumberFormat="1" applyFont="1" applyFill="1" applyBorder="1"/>
    <xf numFmtId="164" fontId="14" fillId="7" borderId="1" xfId="1" applyNumberFormat="1" applyFont="1" applyFill="1" applyBorder="1"/>
    <xf numFmtId="3" fontId="10" fillId="3" borderId="1" xfId="0" applyNumberFormat="1" applyFont="1" applyFill="1" applyBorder="1" applyAlignment="1">
      <alignment horizontal="right"/>
    </xf>
    <xf numFmtId="164" fontId="10" fillId="5" borderId="1" xfId="1" applyNumberFormat="1" applyFont="1" applyFill="1" applyBorder="1" applyAlignment="1">
      <alignment horizontal="right"/>
    </xf>
    <xf numFmtId="164" fontId="10" fillId="6" borderId="1" xfId="1" applyNumberFormat="1" applyFont="1" applyFill="1" applyBorder="1" applyAlignment="1">
      <alignment horizontal="right"/>
    </xf>
    <xf numFmtId="3" fontId="5" fillId="0" borderId="0" xfId="0" applyNumberFormat="1" applyFont="1"/>
    <xf numFmtId="0" fontId="11" fillId="3" borderId="1" xfId="0" applyFont="1" applyFill="1" applyBorder="1"/>
    <xf numFmtId="3" fontId="14" fillId="8" borderId="1" xfId="0" applyNumberFormat="1" applyFont="1" applyFill="1" applyBorder="1"/>
    <xf numFmtId="164" fontId="14" fillId="8" borderId="1" xfId="1" applyNumberFormat="1" applyFont="1" applyFill="1" applyBorder="1"/>
    <xf numFmtId="164" fontId="14" fillId="9" borderId="1" xfId="1" applyNumberFormat="1" applyFont="1" applyFill="1" applyBorder="1"/>
    <xf numFmtId="164" fontId="13" fillId="10" borderId="3" xfId="1" applyNumberFormat="1" applyFont="1" applyFill="1" applyBorder="1"/>
    <xf numFmtId="164" fontId="13" fillId="10" borderId="1" xfId="1" applyNumberFormat="1" applyFont="1" applyFill="1" applyBorder="1"/>
    <xf numFmtId="0" fontId="14" fillId="8" borderId="1" xfId="0" applyFont="1" applyFill="1" applyBorder="1"/>
    <xf numFmtId="0" fontId="10" fillId="3" borderId="1" xfId="0" applyFont="1" applyFill="1" applyBorder="1" applyAlignment="1">
      <alignment horizontal="right"/>
    </xf>
    <xf numFmtId="0" fontId="10" fillId="3" borderId="1" xfId="0" applyFont="1" applyFill="1" applyBorder="1"/>
    <xf numFmtId="0" fontId="13" fillId="0" borderId="0" xfId="0" applyFont="1"/>
    <xf numFmtId="164" fontId="5" fillId="0" borderId="0" xfId="1" applyNumberFormat="1" applyFont="1" applyFill="1"/>
    <xf numFmtId="164" fontId="5" fillId="0" borderId="0" xfId="1" applyNumberFormat="1" applyFont="1"/>
    <xf numFmtId="0" fontId="4" fillId="5" borderId="1" xfId="0" applyFont="1" applyFill="1" applyBorder="1"/>
    <xf numFmtId="0" fontId="4" fillId="5" borderId="0" xfId="0" applyFont="1" applyFill="1" applyAlignment="1">
      <alignment horizontal="center"/>
    </xf>
    <xf numFmtId="165" fontId="3" fillId="0" borderId="0" xfId="1" applyNumberFormat="1" applyFont="1"/>
    <xf numFmtId="165" fontId="5" fillId="0" borderId="0" xfId="1" applyNumberFormat="1" applyFont="1"/>
    <xf numFmtId="165" fontId="6" fillId="0" borderId="0" xfId="1" applyNumberFormat="1" applyFont="1"/>
    <xf numFmtId="165" fontId="7" fillId="0" borderId="0" xfId="1" applyNumberFormat="1" applyFont="1"/>
    <xf numFmtId="165" fontId="8" fillId="0" borderId="0" xfId="1" applyNumberFormat="1" applyFont="1"/>
    <xf numFmtId="165" fontId="5" fillId="2" borderId="1" xfId="1" applyNumberFormat="1" applyFont="1" applyFill="1" applyBorder="1"/>
    <xf numFmtId="165" fontId="5" fillId="0" borderId="1" xfId="1" applyNumberFormat="1" applyFont="1" applyBorder="1"/>
    <xf numFmtId="165" fontId="8" fillId="0" borderId="1" xfId="1" applyNumberFormat="1" applyFont="1" applyFill="1" applyBorder="1"/>
    <xf numFmtId="165" fontId="6" fillId="0" borderId="1" xfId="1" applyNumberFormat="1" applyFont="1" applyBorder="1"/>
    <xf numFmtId="165" fontId="5" fillId="0" borderId="1" xfId="1" applyNumberFormat="1" applyFont="1" applyBorder="1" applyAlignment="1">
      <alignment horizontal="center"/>
    </xf>
    <xf numFmtId="165" fontId="4" fillId="12" borderId="1" xfId="1" applyNumberFormat="1" applyFont="1" applyFill="1" applyBorder="1" applyAlignment="1">
      <alignment horizontal="center"/>
    </xf>
    <xf numFmtId="3" fontId="4" fillId="1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4" fillId="12" borderId="1" xfId="0" applyNumberFormat="1" applyFont="1" applyFill="1" applyBorder="1" applyAlignment="1">
      <alignment horizontal="left"/>
    </xf>
    <xf numFmtId="165" fontId="5" fillId="10" borderId="1" xfId="1" applyNumberFormat="1" applyFont="1" applyFill="1" applyBorder="1"/>
    <xf numFmtId="165" fontId="5" fillId="13" borderId="0" xfId="1" applyNumberFormat="1" applyFont="1" applyFill="1" applyBorder="1" applyAlignment="1">
      <alignment horizontal="center"/>
    </xf>
    <xf numFmtId="165" fontId="5" fillId="14" borderId="0" xfId="1" applyNumberFormat="1" applyFont="1" applyFill="1" applyBorder="1" applyAlignment="1">
      <alignment horizontal="center"/>
    </xf>
    <xf numFmtId="165" fontId="5" fillId="14" borderId="1" xfId="1" applyNumberFormat="1" applyFont="1" applyFill="1" applyBorder="1"/>
    <xf numFmtId="0" fontId="3" fillId="10" borderId="1" xfId="0" applyFont="1" applyFill="1" applyBorder="1"/>
    <xf numFmtId="0" fontId="16" fillId="0" borderId="6" xfId="0" applyFont="1" applyBorder="1"/>
    <xf numFmtId="0" fontId="5" fillId="0" borderId="4" xfId="0" applyFont="1" applyBorder="1"/>
    <xf numFmtId="165" fontId="5" fillId="14" borderId="4" xfId="1" applyNumberFormat="1" applyFont="1" applyFill="1" applyBorder="1" applyAlignment="1">
      <alignment horizontal="center"/>
    </xf>
    <xf numFmtId="165" fontId="5" fillId="13" borderId="4" xfId="1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17" fillId="0" borderId="0" xfId="0" applyFont="1"/>
    <xf numFmtId="0" fontId="18" fillId="0" borderId="0" xfId="0" applyFont="1"/>
    <xf numFmtId="0" fontId="15" fillId="0" borderId="4" xfId="0" applyFont="1" applyBorder="1" applyAlignment="1">
      <alignment horizontal="center"/>
    </xf>
    <xf numFmtId="165" fontId="5" fillId="13" borderId="1" xfId="1" applyNumberFormat="1" applyFont="1" applyFill="1" applyBorder="1" applyAlignment="1">
      <alignment horizontal="center"/>
    </xf>
    <xf numFmtId="165" fontId="5" fillId="14" borderId="1" xfId="1" applyNumberFormat="1" applyFont="1" applyFill="1" applyBorder="1" applyAlignment="1">
      <alignment horizontal="center"/>
    </xf>
    <xf numFmtId="165" fontId="5" fillId="0" borderId="1" xfId="1" applyNumberFormat="1" applyFont="1" applyFill="1" applyBorder="1"/>
    <xf numFmtId="0" fontId="19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165" fontId="5" fillId="10" borderId="1" xfId="1" applyNumberFormat="1" applyFont="1" applyFill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19" fillId="0" borderId="1" xfId="1" applyNumberFormat="1" applyFont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1" xfId="1" applyNumberFormat="1" applyFont="1" applyFill="1" applyBorder="1" applyAlignment="1">
      <alignment horizontal="center" vertical="center"/>
    </xf>
    <xf numFmtId="0" fontId="12" fillId="15" borderId="4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0" xfId="0" applyNumberFormat="1" applyFont="1" applyAlignment="1">
      <alignment horizontal="center"/>
    </xf>
    <xf numFmtId="166" fontId="10" fillId="0" borderId="1" xfId="0" applyNumberFormat="1" applyFont="1" applyBorder="1" applyAlignment="1">
      <alignment horizontal="center" vertical="center"/>
    </xf>
    <xf numFmtId="165" fontId="19" fillId="0" borderId="1" xfId="1" applyNumberFormat="1" applyFont="1" applyFill="1" applyBorder="1"/>
    <xf numFmtId="165" fontId="19" fillId="0" borderId="1" xfId="1" applyNumberFormat="1" applyFont="1" applyBorder="1"/>
    <xf numFmtId="165" fontId="19" fillId="10" borderId="1" xfId="1" applyNumberFormat="1" applyFont="1" applyFill="1" applyBorder="1"/>
    <xf numFmtId="0" fontId="21" fillId="0" borderId="0" xfId="0" applyFont="1"/>
    <xf numFmtId="0" fontId="22" fillId="0" borderId="0" xfId="0" applyFont="1"/>
    <xf numFmtId="9" fontId="5" fillId="0" borderId="0" xfId="0" applyNumberFormat="1" applyFont="1"/>
    <xf numFmtId="9" fontId="10" fillId="6" borderId="1" xfId="2" applyFont="1" applyFill="1" applyBorder="1" applyAlignment="1">
      <alignment horizontal="right"/>
    </xf>
    <xf numFmtId="9" fontId="10" fillId="5" borderId="1" xfId="2" applyFont="1" applyFill="1" applyBorder="1" applyAlignment="1">
      <alignment horizontal="right"/>
    </xf>
    <xf numFmtId="9" fontId="2" fillId="3" borderId="1" xfId="2" applyFont="1" applyFill="1" applyBorder="1" applyAlignment="1">
      <alignment horizontal="center"/>
    </xf>
    <xf numFmtId="9" fontId="9" fillId="5" borderId="1" xfId="2" applyFont="1" applyFill="1" applyBorder="1" applyAlignment="1">
      <alignment horizontal="right"/>
    </xf>
    <xf numFmtId="165" fontId="12" fillId="15" borderId="1" xfId="1" applyNumberFormat="1" applyFont="1" applyFill="1" applyBorder="1" applyAlignment="1">
      <alignment horizontal="center"/>
    </xf>
    <xf numFmtId="0" fontId="23" fillId="3" borderId="1" xfId="0" applyFont="1" applyFill="1" applyBorder="1"/>
    <xf numFmtId="0" fontId="21" fillId="0" borderId="0" xfId="0" applyFont="1" applyAlignment="1">
      <alignment horizontal="right"/>
    </xf>
    <xf numFmtId="0" fontId="21" fillId="0" borderId="0" xfId="0" quotePrefix="1" applyFont="1" applyAlignment="1">
      <alignment horizontal="right"/>
    </xf>
    <xf numFmtId="165" fontId="16" fillId="0" borderId="0" xfId="1" applyNumberFormat="1" applyFont="1"/>
    <xf numFmtId="0" fontId="24" fillId="0" borderId="0" xfId="0" quotePrefix="1" applyFont="1" applyFill="1" applyAlignment="1">
      <alignment horizontal="right"/>
    </xf>
    <xf numFmtId="165" fontId="25" fillId="0" borderId="0" xfId="0" applyNumberFormat="1" applyFont="1" applyFill="1"/>
    <xf numFmtId="0" fontId="10" fillId="0" borderId="0" xfId="0" quotePrefix="1" applyFont="1"/>
    <xf numFmtId="0" fontId="10" fillId="0" borderId="0" xfId="0" applyFont="1"/>
    <xf numFmtId="0" fontId="3" fillId="0" borderId="0" xfId="0" applyFont="1"/>
    <xf numFmtId="165" fontId="3" fillId="0" borderId="0" xfId="0" applyNumberFormat="1" applyFont="1"/>
    <xf numFmtId="17" fontId="5" fillId="0" borderId="1" xfId="0" quotePrefix="1" applyNumberFormat="1" applyFont="1" applyBorder="1" applyAlignment="1">
      <alignment horizontal="right"/>
    </xf>
    <xf numFmtId="164" fontId="27" fillId="0" borderId="1" xfId="1" applyNumberFormat="1" applyFont="1" applyFill="1" applyBorder="1"/>
    <xf numFmtId="0" fontId="16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4" fontId="29" fillId="7" borderId="1" xfId="1" applyNumberFormat="1" applyFont="1" applyFill="1" applyBorder="1"/>
    <xf numFmtId="164" fontId="27" fillId="0" borderId="1" xfId="1" quotePrefix="1" applyNumberFormat="1" applyFont="1" applyFill="1" applyBorder="1"/>
    <xf numFmtId="164" fontId="27" fillId="0" borderId="3" xfId="1" applyNumberFormat="1" applyFont="1" applyFill="1" applyBorder="1"/>
    <xf numFmtId="164" fontId="27" fillId="10" borderId="3" xfId="1" applyNumberFormat="1" applyFont="1" applyFill="1" applyBorder="1"/>
    <xf numFmtId="164" fontId="27" fillId="10" borderId="1" xfId="1" applyNumberFormat="1" applyFont="1" applyFill="1" applyBorder="1"/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3" fontId="27" fillId="0" borderId="1" xfId="0" applyNumberFormat="1" applyFont="1" applyBorder="1"/>
    <xf numFmtId="165" fontId="0" fillId="0" borderId="0" xfId="1" applyNumberFormat="1" applyFont="1"/>
    <xf numFmtId="3" fontId="30" fillId="0" borderId="1" xfId="0" applyNumberFormat="1" applyFont="1" applyBorder="1"/>
    <xf numFmtId="165" fontId="5" fillId="15" borderId="1" xfId="1" applyNumberFormat="1" applyFont="1" applyFill="1" applyBorder="1" applyAlignment="1">
      <alignment horizontal="center"/>
    </xf>
    <xf numFmtId="0" fontId="15" fillId="0" borderId="0" xfId="0" applyFont="1"/>
    <xf numFmtId="165" fontId="15" fillId="0" borderId="0" xfId="1" applyNumberFormat="1" applyFont="1"/>
    <xf numFmtId="0" fontId="4" fillId="16" borderId="1" xfId="0" applyFont="1" applyFill="1" applyBorder="1" applyAlignment="1">
      <alignment horizontal="center"/>
    </xf>
    <xf numFmtId="165" fontId="9" fillId="16" borderId="1" xfId="1" applyNumberFormat="1" applyFont="1" applyFill="1" applyBorder="1" applyAlignment="1">
      <alignment horizontal="center" vertical="center"/>
    </xf>
    <xf numFmtId="166" fontId="9" fillId="16" borderId="1" xfId="1" applyNumberFormat="1" applyFont="1" applyFill="1" applyBorder="1" applyAlignment="1">
      <alignment vertical="center"/>
    </xf>
    <xf numFmtId="0" fontId="26" fillId="16" borderId="0" xfId="0" applyFont="1" applyFill="1"/>
    <xf numFmtId="0" fontId="2" fillId="16" borderId="0" xfId="0" applyFont="1" applyFill="1"/>
    <xf numFmtId="165" fontId="26" fillId="16" borderId="0" xfId="1" applyNumberFormat="1" applyFont="1" applyFill="1"/>
    <xf numFmtId="0" fontId="26" fillId="16" borderId="0" xfId="0" applyFont="1" applyFill="1" applyAlignment="1">
      <alignment horizontal="center"/>
    </xf>
    <xf numFmtId="14" fontId="26" fillId="16" borderId="0" xfId="0" applyNumberFormat="1" applyFont="1" applyFill="1"/>
    <xf numFmtId="14" fontId="31" fillId="17" borderId="2" xfId="0" applyNumberFormat="1" applyFont="1" applyFill="1" applyBorder="1" applyAlignment="1">
      <alignment horizontal="left"/>
    </xf>
    <xf numFmtId="14" fontId="32" fillId="17" borderId="2" xfId="0" applyNumberFormat="1" applyFont="1" applyFill="1" applyBorder="1" applyAlignment="1">
      <alignment horizontal="center"/>
    </xf>
    <xf numFmtId="14" fontId="9" fillId="4" borderId="2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</a:t>
            </a:r>
            <a:r>
              <a:rPr lang="en-US" baseline="0"/>
              <a:t> trésorerie - 3 mois</a:t>
            </a:r>
            <a:endParaRPr lang="en-US"/>
          </a:p>
        </c:rich>
      </c:tx>
      <c:layout>
        <c:manualLayout>
          <c:xMode val="edge"/>
          <c:yMode val="edge"/>
          <c:x val="4.4508233252879965E-4"/>
          <c:y val="9.04255268651629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'Récap trésorerie'!$B$40</c:f>
              <c:strCache>
                <c:ptCount val="1"/>
                <c:pt idx="0">
                  <c:v>5. Nouveau solde = 1 + 4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'Récap trésorerie'!$C$12:$DT$12</c:f>
              <c:numCache>
                <c:formatCode>d/m;@</c:formatCode>
                <c:ptCount val="12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</c:numCache>
            </c:numRef>
          </c:cat>
          <c:val>
            <c:numRef>
              <c:f>'Récap trésorerie'!$C$40:$DT$40</c:f>
              <c:numCache>
                <c:formatCode>_-* #\ ##0\ _€_-;\-* #\ ##0\ _€_-;_-* "-"??\ _€_-;_-@_-</c:formatCode>
                <c:ptCount val="122"/>
                <c:pt idx="0">
                  <c:v>156000</c:v>
                </c:pt>
                <c:pt idx="1">
                  <c:v>153875.55555555556</c:v>
                </c:pt>
                <c:pt idx="2">
                  <c:v>162764.44444444444</c:v>
                </c:pt>
                <c:pt idx="3">
                  <c:v>171653.33333333331</c:v>
                </c:pt>
                <c:pt idx="4">
                  <c:v>153042.22222222219</c:v>
                </c:pt>
                <c:pt idx="5">
                  <c:v>161931.11111111107</c:v>
                </c:pt>
                <c:pt idx="6">
                  <c:v>161931.11111111107</c:v>
                </c:pt>
                <c:pt idx="7">
                  <c:v>161931.11111111107</c:v>
                </c:pt>
                <c:pt idx="8">
                  <c:v>163406.66666666663</c:v>
                </c:pt>
                <c:pt idx="9">
                  <c:v>172295.5555555555</c:v>
                </c:pt>
                <c:pt idx="10">
                  <c:v>181184.44444444438</c:v>
                </c:pt>
                <c:pt idx="11">
                  <c:v>141973.33333333326</c:v>
                </c:pt>
                <c:pt idx="12">
                  <c:v>150862.22222222213</c:v>
                </c:pt>
                <c:pt idx="13">
                  <c:v>150862.22222222213</c:v>
                </c:pt>
                <c:pt idx="14">
                  <c:v>150862.22222222213</c:v>
                </c:pt>
                <c:pt idx="15">
                  <c:v>152961.77777777769</c:v>
                </c:pt>
                <c:pt idx="16">
                  <c:v>154739.55555555547</c:v>
                </c:pt>
                <c:pt idx="17">
                  <c:v>156517.33333333326</c:v>
                </c:pt>
                <c:pt idx="18">
                  <c:v>135195.11111111104</c:v>
                </c:pt>
                <c:pt idx="19">
                  <c:v>136972.88888888882</c:v>
                </c:pt>
                <c:pt idx="20">
                  <c:v>136972.88888888882</c:v>
                </c:pt>
                <c:pt idx="21">
                  <c:v>136972.88888888882</c:v>
                </c:pt>
                <c:pt idx="22">
                  <c:v>119171.99999999993</c:v>
                </c:pt>
                <c:pt idx="23">
                  <c:v>120949.77777777771</c:v>
                </c:pt>
                <c:pt idx="24">
                  <c:v>122727.55555555549</c:v>
                </c:pt>
                <c:pt idx="25">
                  <c:v>101405.33333333327</c:v>
                </c:pt>
                <c:pt idx="26">
                  <c:v>41603.111111111051</c:v>
                </c:pt>
                <c:pt idx="27">
                  <c:v>41603.111111111051</c:v>
                </c:pt>
                <c:pt idx="28">
                  <c:v>41603.111111111051</c:v>
                </c:pt>
                <c:pt idx="29">
                  <c:v>39258.222222222161</c:v>
                </c:pt>
                <c:pt idx="30">
                  <c:v>41035.999999999942</c:v>
                </c:pt>
                <c:pt idx="31">
                  <c:v>117813.77777777772</c:v>
                </c:pt>
                <c:pt idx="32">
                  <c:v>94767.555555555504</c:v>
                </c:pt>
                <c:pt idx="33">
                  <c:v>108545.33333333328</c:v>
                </c:pt>
                <c:pt idx="34">
                  <c:v>108545.33333333328</c:v>
                </c:pt>
                <c:pt idx="35">
                  <c:v>108545.33333333328</c:v>
                </c:pt>
                <c:pt idx="36">
                  <c:v>106200.44444444439</c:v>
                </c:pt>
                <c:pt idx="37">
                  <c:v>105378.22222222218</c:v>
                </c:pt>
                <c:pt idx="38">
                  <c:v>107155.99999999996</c:v>
                </c:pt>
                <c:pt idx="39">
                  <c:v>87709.777777777737</c:v>
                </c:pt>
                <c:pt idx="40">
                  <c:v>89487.555555555518</c:v>
                </c:pt>
                <c:pt idx="41">
                  <c:v>89487.555555555518</c:v>
                </c:pt>
                <c:pt idx="42">
                  <c:v>89487.555555555518</c:v>
                </c:pt>
                <c:pt idx="43">
                  <c:v>89154.22222222219</c:v>
                </c:pt>
                <c:pt idx="44">
                  <c:v>63420.888888888861</c:v>
                </c:pt>
                <c:pt idx="45">
                  <c:v>66087.555555555533</c:v>
                </c:pt>
                <c:pt idx="46">
                  <c:v>48154.222222222204</c:v>
                </c:pt>
                <c:pt idx="47">
                  <c:v>50820.888888888869</c:v>
                </c:pt>
                <c:pt idx="48">
                  <c:v>50820.888888888869</c:v>
                </c:pt>
                <c:pt idx="49">
                  <c:v>50820.888888888869</c:v>
                </c:pt>
                <c:pt idx="50">
                  <c:v>60487.555555555533</c:v>
                </c:pt>
                <c:pt idx="51">
                  <c:v>63154.222222222197</c:v>
                </c:pt>
                <c:pt idx="52">
                  <c:v>65820.888888888861</c:v>
                </c:pt>
                <c:pt idx="53">
                  <c:v>44387.555555555533</c:v>
                </c:pt>
                <c:pt idx="54">
                  <c:v>47054.222222222197</c:v>
                </c:pt>
                <c:pt idx="55">
                  <c:v>47054.222222222197</c:v>
                </c:pt>
                <c:pt idx="56">
                  <c:v>47054.222222222197</c:v>
                </c:pt>
                <c:pt idx="57">
                  <c:v>44831.999999999978</c:v>
                </c:pt>
                <c:pt idx="58">
                  <c:v>49276.444444444423</c:v>
                </c:pt>
                <c:pt idx="59">
                  <c:v>12120.888888888869</c:v>
                </c:pt>
                <c:pt idx="60">
                  <c:v>8465.3333333333139</c:v>
                </c:pt>
                <c:pt idx="61">
                  <c:v>12909.777777777759</c:v>
                </c:pt>
                <c:pt idx="62">
                  <c:v>12909.777777777759</c:v>
                </c:pt>
                <c:pt idx="63">
                  <c:v>12909.777777777759</c:v>
                </c:pt>
                <c:pt idx="64">
                  <c:v>23963.555555555537</c:v>
                </c:pt>
                <c:pt idx="65">
                  <c:v>28407.999999999982</c:v>
                </c:pt>
                <c:pt idx="66">
                  <c:v>32852.444444444423</c:v>
                </c:pt>
                <c:pt idx="67">
                  <c:v>29196.888888888869</c:v>
                </c:pt>
                <c:pt idx="68">
                  <c:v>33641.333333333314</c:v>
                </c:pt>
                <c:pt idx="69">
                  <c:v>33641.333333333314</c:v>
                </c:pt>
                <c:pt idx="70">
                  <c:v>33641.333333333314</c:v>
                </c:pt>
                <c:pt idx="71">
                  <c:v>34739.555555555533</c:v>
                </c:pt>
                <c:pt idx="72">
                  <c:v>40695.111111111088</c:v>
                </c:pt>
                <c:pt idx="73">
                  <c:v>46650.666666666642</c:v>
                </c:pt>
                <c:pt idx="74">
                  <c:v>29506.222222222197</c:v>
                </c:pt>
                <c:pt idx="75">
                  <c:v>35461.777777777752</c:v>
                </c:pt>
                <c:pt idx="76">
                  <c:v>35461.777777777752</c:v>
                </c:pt>
                <c:pt idx="77">
                  <c:v>35461.777777777752</c:v>
                </c:pt>
                <c:pt idx="78">
                  <c:v>37906.222222222197</c:v>
                </c:pt>
                <c:pt idx="79">
                  <c:v>45017.333333333307</c:v>
                </c:pt>
                <c:pt idx="80">
                  <c:v>52128.444444444416</c:v>
                </c:pt>
                <c:pt idx="81">
                  <c:v>51139.555555555526</c:v>
                </c:pt>
                <c:pt idx="82">
                  <c:v>58250.666666666635</c:v>
                </c:pt>
                <c:pt idx="83">
                  <c:v>58250.666666666635</c:v>
                </c:pt>
                <c:pt idx="84">
                  <c:v>58250.666666666635</c:v>
                </c:pt>
                <c:pt idx="85">
                  <c:v>59361.777777777745</c:v>
                </c:pt>
                <c:pt idx="86">
                  <c:v>69139.555555555518</c:v>
                </c:pt>
                <c:pt idx="87">
                  <c:v>78917.333333333299</c:v>
                </c:pt>
                <c:pt idx="88">
                  <c:v>80595.11111111108</c:v>
                </c:pt>
                <c:pt idx="89">
                  <c:v>50852.888888888861</c:v>
                </c:pt>
                <c:pt idx="90">
                  <c:v>50852.888888888861</c:v>
                </c:pt>
                <c:pt idx="91">
                  <c:v>50852.888888888861</c:v>
                </c:pt>
                <c:pt idx="92">
                  <c:v>54963.999999999971</c:v>
                </c:pt>
                <c:pt idx="93">
                  <c:v>64741.777777777752</c:v>
                </c:pt>
                <c:pt idx="94">
                  <c:v>74519.555555555533</c:v>
                </c:pt>
                <c:pt idx="95">
                  <c:v>85885.333333333314</c:v>
                </c:pt>
                <c:pt idx="96">
                  <c:v>95663.111111111095</c:v>
                </c:pt>
                <c:pt idx="97">
                  <c:v>95663.111111111095</c:v>
                </c:pt>
                <c:pt idx="98">
                  <c:v>95663.111111111095</c:v>
                </c:pt>
                <c:pt idx="99">
                  <c:v>98862.222222222204</c:v>
                </c:pt>
                <c:pt idx="100">
                  <c:v>108639.99999999999</c:v>
                </c:pt>
                <c:pt idx="101">
                  <c:v>118417.77777777777</c:v>
                </c:pt>
                <c:pt idx="102">
                  <c:v>118595.55555555555</c:v>
                </c:pt>
                <c:pt idx="103">
                  <c:v>112749.33333333333</c:v>
                </c:pt>
                <c:pt idx="104">
                  <c:v>112749.33333333333</c:v>
                </c:pt>
                <c:pt idx="105">
                  <c:v>112749.33333333333</c:v>
                </c:pt>
                <c:pt idx="106">
                  <c:v>116582.66666666666</c:v>
                </c:pt>
                <c:pt idx="107">
                  <c:v>125915.99999999999</c:v>
                </c:pt>
                <c:pt idx="108">
                  <c:v>135249.33333333331</c:v>
                </c:pt>
                <c:pt idx="109">
                  <c:v>134982.66666666666</c:v>
                </c:pt>
                <c:pt idx="110">
                  <c:v>144316</c:v>
                </c:pt>
                <c:pt idx="111">
                  <c:v>144316</c:v>
                </c:pt>
                <c:pt idx="112">
                  <c:v>144316</c:v>
                </c:pt>
                <c:pt idx="113">
                  <c:v>147871.55555555556</c:v>
                </c:pt>
                <c:pt idx="114">
                  <c:v>152760.44444444444</c:v>
                </c:pt>
                <c:pt idx="115">
                  <c:v>161649.33333333331</c:v>
                </c:pt>
                <c:pt idx="116">
                  <c:v>160938.22222222219</c:v>
                </c:pt>
                <c:pt idx="117">
                  <c:v>92307.11111111108</c:v>
                </c:pt>
                <c:pt idx="118">
                  <c:v>92307.11111111108</c:v>
                </c:pt>
                <c:pt idx="119">
                  <c:v>92307.11111111108</c:v>
                </c:pt>
                <c:pt idx="120">
                  <c:v>95862.666666666642</c:v>
                </c:pt>
                <c:pt idx="121">
                  <c:v>104751.55555555553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C-4D74-B231-3D6841DBF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050416"/>
        <c:axId val="464048776"/>
      </c:lineChart>
      <c:dateAx>
        <c:axId val="464050416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4048776"/>
        <c:crosses val="autoZero"/>
        <c:auto val="0"/>
        <c:lblOffset val="100"/>
        <c:baseTimeUnit val="days"/>
      </c:dateAx>
      <c:valAx>
        <c:axId val="464048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4050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</a:t>
            </a:r>
            <a:r>
              <a:rPr lang="en-US" baseline="0"/>
              <a:t> des encaissements - 3 mois (solde banque - axe de droite)</a:t>
            </a:r>
            <a:endParaRPr lang="en-US"/>
          </a:p>
        </c:rich>
      </c:tx>
      <c:layout>
        <c:manualLayout>
          <c:xMode val="edge"/>
          <c:yMode val="edge"/>
          <c:x val="2.8265574767044981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0681596873693472E-2"/>
          <c:y val="0.13275416594158126"/>
          <c:w val="0.95499256454631543"/>
          <c:h val="0.74089510073036458"/>
        </c:manualLayout>
      </c:layout>
      <c:barChart>
        <c:barDir val="col"/>
        <c:grouping val="stacked"/>
        <c:varyColors val="0"/>
        <c:ser>
          <c:idx val="0"/>
          <c:order val="1"/>
          <c:tx>
            <c:v>Encaissements clients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'Récap trésorerie'!$C$19:$DT$19</c:f>
              <c:numCache>
                <c:formatCode>_-* #\ ##0\ _€_-;\-* #\ ##0\ _€_-;_-* "-"??\ _€_-;_-@_-</c:formatCode>
                <c:ptCount val="122"/>
                <c:pt idx="0">
                  <c:v>0</c:v>
                </c:pt>
                <c:pt idx="1">
                  <c:v>5555.5555555555557</c:v>
                </c:pt>
                <c:pt idx="2">
                  <c:v>8888.8888888888887</c:v>
                </c:pt>
                <c:pt idx="3">
                  <c:v>8888.8888888888887</c:v>
                </c:pt>
                <c:pt idx="4">
                  <c:v>8888.8888888888887</c:v>
                </c:pt>
                <c:pt idx="5">
                  <c:v>8888.8888888888887</c:v>
                </c:pt>
                <c:pt idx="6">
                  <c:v>0</c:v>
                </c:pt>
                <c:pt idx="7">
                  <c:v>0</c:v>
                </c:pt>
                <c:pt idx="8">
                  <c:v>5555.5555555555557</c:v>
                </c:pt>
                <c:pt idx="9">
                  <c:v>8888.8888888888887</c:v>
                </c:pt>
                <c:pt idx="10">
                  <c:v>8888.8888888888887</c:v>
                </c:pt>
                <c:pt idx="11">
                  <c:v>8888.8888888888887</c:v>
                </c:pt>
                <c:pt idx="12">
                  <c:v>8888.8888888888887</c:v>
                </c:pt>
                <c:pt idx="13">
                  <c:v>0</c:v>
                </c:pt>
                <c:pt idx="14">
                  <c:v>0</c:v>
                </c:pt>
                <c:pt idx="15">
                  <c:v>5555.5555555555557</c:v>
                </c:pt>
                <c:pt idx="16">
                  <c:v>1777.7777777777774</c:v>
                </c:pt>
                <c:pt idx="17">
                  <c:v>1777.7777777777774</c:v>
                </c:pt>
                <c:pt idx="18">
                  <c:v>1777.7777777777774</c:v>
                </c:pt>
                <c:pt idx="19">
                  <c:v>1777.7777777777774</c:v>
                </c:pt>
                <c:pt idx="20">
                  <c:v>0</c:v>
                </c:pt>
                <c:pt idx="21">
                  <c:v>0</c:v>
                </c:pt>
                <c:pt idx="22">
                  <c:v>1111.1111111111109</c:v>
                </c:pt>
                <c:pt idx="23">
                  <c:v>1777.7777777777774</c:v>
                </c:pt>
                <c:pt idx="24">
                  <c:v>1777.7777777777774</c:v>
                </c:pt>
                <c:pt idx="25">
                  <c:v>1777.7777777777774</c:v>
                </c:pt>
                <c:pt idx="26">
                  <c:v>1777.7777777777774</c:v>
                </c:pt>
                <c:pt idx="27">
                  <c:v>0</c:v>
                </c:pt>
                <c:pt idx="28">
                  <c:v>0</c:v>
                </c:pt>
                <c:pt idx="29">
                  <c:v>1111.1111111111109</c:v>
                </c:pt>
                <c:pt idx="30">
                  <c:v>1777.7777777777774</c:v>
                </c:pt>
                <c:pt idx="31">
                  <c:v>1777.7777777777774</c:v>
                </c:pt>
                <c:pt idx="32">
                  <c:v>1777.7777777777774</c:v>
                </c:pt>
                <c:pt idx="33">
                  <c:v>1777.7777777777774</c:v>
                </c:pt>
                <c:pt idx="34">
                  <c:v>0</c:v>
                </c:pt>
                <c:pt idx="35">
                  <c:v>0</c:v>
                </c:pt>
                <c:pt idx="36">
                  <c:v>1111.1111111111109</c:v>
                </c:pt>
                <c:pt idx="37">
                  <c:v>1777.7777777777774</c:v>
                </c:pt>
                <c:pt idx="38">
                  <c:v>1777.7777777777774</c:v>
                </c:pt>
                <c:pt idx="39">
                  <c:v>1777.7777777777774</c:v>
                </c:pt>
                <c:pt idx="40">
                  <c:v>1777.7777777777774</c:v>
                </c:pt>
                <c:pt idx="41">
                  <c:v>0</c:v>
                </c:pt>
                <c:pt idx="42">
                  <c:v>0</c:v>
                </c:pt>
                <c:pt idx="43">
                  <c:v>1666.666666666667</c:v>
                </c:pt>
                <c:pt idx="44">
                  <c:v>2666.666666666667</c:v>
                </c:pt>
                <c:pt idx="45">
                  <c:v>2666.666666666667</c:v>
                </c:pt>
                <c:pt idx="46">
                  <c:v>2666.666666666667</c:v>
                </c:pt>
                <c:pt idx="47">
                  <c:v>2666.666666666667</c:v>
                </c:pt>
                <c:pt idx="48">
                  <c:v>0</c:v>
                </c:pt>
                <c:pt idx="49">
                  <c:v>0</c:v>
                </c:pt>
                <c:pt idx="50">
                  <c:v>1666.666666666667</c:v>
                </c:pt>
                <c:pt idx="51">
                  <c:v>2666.666666666667</c:v>
                </c:pt>
                <c:pt idx="52">
                  <c:v>2666.666666666667</c:v>
                </c:pt>
                <c:pt idx="53">
                  <c:v>2666.666666666667</c:v>
                </c:pt>
                <c:pt idx="54">
                  <c:v>2666.666666666667</c:v>
                </c:pt>
                <c:pt idx="55">
                  <c:v>0</c:v>
                </c:pt>
                <c:pt idx="56">
                  <c:v>0</c:v>
                </c:pt>
                <c:pt idx="57">
                  <c:v>2777.7777777777778</c:v>
                </c:pt>
                <c:pt idx="58">
                  <c:v>4444.4444444444443</c:v>
                </c:pt>
                <c:pt idx="59">
                  <c:v>4444.4444444444443</c:v>
                </c:pt>
                <c:pt idx="60">
                  <c:v>4444.4444444444443</c:v>
                </c:pt>
                <c:pt idx="61">
                  <c:v>4444.4444444444443</c:v>
                </c:pt>
                <c:pt idx="62">
                  <c:v>0</c:v>
                </c:pt>
                <c:pt idx="63">
                  <c:v>0</c:v>
                </c:pt>
                <c:pt idx="64">
                  <c:v>2777.7777777777778</c:v>
                </c:pt>
                <c:pt idx="65">
                  <c:v>4444.4444444444443</c:v>
                </c:pt>
                <c:pt idx="66">
                  <c:v>4444.4444444444443</c:v>
                </c:pt>
                <c:pt idx="67">
                  <c:v>4444.4444444444443</c:v>
                </c:pt>
                <c:pt idx="68">
                  <c:v>4444.4444444444443</c:v>
                </c:pt>
                <c:pt idx="69">
                  <c:v>0</c:v>
                </c:pt>
                <c:pt idx="70">
                  <c:v>0</c:v>
                </c:pt>
                <c:pt idx="71">
                  <c:v>3722.2222222222217</c:v>
                </c:pt>
                <c:pt idx="72">
                  <c:v>5955.5555555555547</c:v>
                </c:pt>
                <c:pt idx="73">
                  <c:v>5955.5555555555547</c:v>
                </c:pt>
                <c:pt idx="74">
                  <c:v>5955.5555555555547</c:v>
                </c:pt>
                <c:pt idx="75">
                  <c:v>5955.5555555555547</c:v>
                </c:pt>
                <c:pt idx="76">
                  <c:v>0</c:v>
                </c:pt>
                <c:pt idx="77">
                  <c:v>0</c:v>
                </c:pt>
                <c:pt idx="78">
                  <c:v>4444.4444444444443</c:v>
                </c:pt>
                <c:pt idx="79">
                  <c:v>7111.1111111111113</c:v>
                </c:pt>
                <c:pt idx="80">
                  <c:v>7111.1111111111113</c:v>
                </c:pt>
                <c:pt idx="81">
                  <c:v>7111.1111111111113</c:v>
                </c:pt>
                <c:pt idx="82">
                  <c:v>7111.1111111111113</c:v>
                </c:pt>
                <c:pt idx="83">
                  <c:v>0</c:v>
                </c:pt>
                <c:pt idx="84">
                  <c:v>0</c:v>
                </c:pt>
                <c:pt idx="85">
                  <c:v>6111.1111111111113</c:v>
                </c:pt>
                <c:pt idx="86">
                  <c:v>9777.7777777777774</c:v>
                </c:pt>
                <c:pt idx="87">
                  <c:v>9777.7777777777774</c:v>
                </c:pt>
                <c:pt idx="88">
                  <c:v>9777.7777777777774</c:v>
                </c:pt>
                <c:pt idx="89">
                  <c:v>9777.7777777777774</c:v>
                </c:pt>
                <c:pt idx="90">
                  <c:v>0</c:v>
                </c:pt>
                <c:pt idx="91">
                  <c:v>0</c:v>
                </c:pt>
                <c:pt idx="92">
                  <c:v>6111.1111111111113</c:v>
                </c:pt>
                <c:pt idx="93">
                  <c:v>9777.7777777777774</c:v>
                </c:pt>
                <c:pt idx="94">
                  <c:v>9777.7777777777774</c:v>
                </c:pt>
                <c:pt idx="95">
                  <c:v>9777.7777777777774</c:v>
                </c:pt>
                <c:pt idx="96">
                  <c:v>9777.7777777777774</c:v>
                </c:pt>
                <c:pt idx="97">
                  <c:v>0</c:v>
                </c:pt>
                <c:pt idx="98">
                  <c:v>0</c:v>
                </c:pt>
                <c:pt idx="99">
                  <c:v>6111.1111111111113</c:v>
                </c:pt>
                <c:pt idx="100">
                  <c:v>9777.7777777777774</c:v>
                </c:pt>
                <c:pt idx="101">
                  <c:v>9777.7777777777774</c:v>
                </c:pt>
                <c:pt idx="102">
                  <c:v>9777.7777777777774</c:v>
                </c:pt>
                <c:pt idx="103">
                  <c:v>9777.7777777777774</c:v>
                </c:pt>
                <c:pt idx="104">
                  <c:v>0</c:v>
                </c:pt>
                <c:pt idx="105">
                  <c:v>0</c:v>
                </c:pt>
                <c:pt idx="106">
                  <c:v>5833.333333333333</c:v>
                </c:pt>
                <c:pt idx="107">
                  <c:v>9333.3333333333339</c:v>
                </c:pt>
                <c:pt idx="108">
                  <c:v>9333.3333333333339</c:v>
                </c:pt>
                <c:pt idx="109">
                  <c:v>9333.3333333333339</c:v>
                </c:pt>
                <c:pt idx="110">
                  <c:v>9333.3333333333339</c:v>
                </c:pt>
                <c:pt idx="111">
                  <c:v>0</c:v>
                </c:pt>
                <c:pt idx="112">
                  <c:v>0</c:v>
                </c:pt>
                <c:pt idx="113">
                  <c:v>5555.5555555555557</c:v>
                </c:pt>
                <c:pt idx="114">
                  <c:v>8888.8888888888887</c:v>
                </c:pt>
                <c:pt idx="115">
                  <c:v>8888.8888888888887</c:v>
                </c:pt>
                <c:pt idx="116">
                  <c:v>8888.8888888888887</c:v>
                </c:pt>
                <c:pt idx="117">
                  <c:v>8888.8888888888887</c:v>
                </c:pt>
                <c:pt idx="118">
                  <c:v>0</c:v>
                </c:pt>
                <c:pt idx="119">
                  <c:v>0</c:v>
                </c:pt>
                <c:pt idx="120">
                  <c:v>5555.5555555555557</c:v>
                </c:pt>
                <c:pt idx="121">
                  <c:v>8888.8888888888887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6-4CB0-B779-E8D0CD534E4B}"/>
            </c:ext>
          </c:extLst>
        </c:ser>
        <c:ser>
          <c:idx val="1"/>
          <c:order val="2"/>
          <c:tx>
            <c:strRef>
              <c:f>'Récap trésorerie'!$B$24</c:f>
              <c:strCache>
                <c:ptCount val="1"/>
                <c:pt idx="0">
                  <c:v> - Apport en compte courant / compte 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'Récap trésorerie'!$C$24:$DT$24</c:f>
              <c:numCache>
                <c:formatCode>_-* #\ ##0\ _€_-;\-* #\ ##0\ _€_-;_-* "-"??\ _€_-;_-@_-</c:formatCode>
                <c:ptCount val="122"/>
                <c:pt idx="5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16-4CB0-B779-E8D0CD534E4B}"/>
            </c:ext>
          </c:extLst>
        </c:ser>
        <c:ser>
          <c:idx val="2"/>
          <c:order val="3"/>
          <c:tx>
            <c:strRef>
              <c:f>'Récap trésorerie'!$B$26</c:f>
              <c:strCache>
                <c:ptCount val="1"/>
                <c:pt idx="0">
                  <c:v> - Emprunts + Aides BPI (demande à faire)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16-4CB0-B779-E8D0CD534E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'Récap trésorerie'!$C$26:$DT$26</c:f>
              <c:numCache>
                <c:formatCode>_-* #\ ##0\ _€_-;\-* #\ ##0\ _€_-;_-* "-"??\ _€_-;_-@_-</c:formatCode>
                <c:ptCount val="122"/>
                <c:pt idx="31">
                  <c:v>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6-4CB0-B779-E8D0CD534E4B}"/>
            </c:ext>
          </c:extLst>
        </c:ser>
        <c:ser>
          <c:idx val="3"/>
          <c:order val="4"/>
          <c:tx>
            <c:strRef>
              <c:f>'Récap trésorerie'!$B$27</c:f>
              <c:strCache>
                <c:ptCount val="1"/>
                <c:pt idx="0">
                  <c:v> - Rbst activité partielle (demande à faire)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'Récap trésorerie'!$C$27:$DT$27</c:f>
              <c:numCache>
                <c:formatCode>_-* #\ ##0\ _€_-;\-* #\ ##0\ _€_-;_-* "-"??\ _€_-;_-@_-</c:formatCode>
                <c:ptCount val="122"/>
                <c:pt idx="33">
                  <c:v>12000</c:v>
                </c:pt>
                <c:pt idx="64">
                  <c:v>12000</c:v>
                </c:pt>
                <c:pt idx="95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6-4CB0-B779-E8D0CD534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050416"/>
        <c:axId val="464048776"/>
      </c:barChart>
      <c:lineChart>
        <c:grouping val="stacked"/>
        <c:varyColors val="0"/>
        <c:ser>
          <c:idx val="4"/>
          <c:order val="0"/>
          <c:tx>
            <c:v>Solde banque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'Récap trésorerie'!$C$12:$DT$12</c:f>
              <c:numCache>
                <c:formatCode>d/m;@</c:formatCode>
                <c:ptCount val="12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</c:numCache>
            </c:numRef>
          </c:cat>
          <c:val>
            <c:numRef>
              <c:f>'Récap trésorerie'!$C$40:$DT$40</c:f>
              <c:numCache>
                <c:formatCode>_-* #\ ##0\ _€_-;\-* #\ ##0\ _€_-;_-* "-"??\ _€_-;_-@_-</c:formatCode>
                <c:ptCount val="122"/>
                <c:pt idx="0">
                  <c:v>156000</c:v>
                </c:pt>
                <c:pt idx="1">
                  <c:v>153875.55555555556</c:v>
                </c:pt>
                <c:pt idx="2">
                  <c:v>162764.44444444444</c:v>
                </c:pt>
                <c:pt idx="3">
                  <c:v>171653.33333333331</c:v>
                </c:pt>
                <c:pt idx="4">
                  <c:v>153042.22222222219</c:v>
                </c:pt>
                <c:pt idx="5">
                  <c:v>161931.11111111107</c:v>
                </c:pt>
                <c:pt idx="6">
                  <c:v>161931.11111111107</c:v>
                </c:pt>
                <c:pt idx="7">
                  <c:v>161931.11111111107</c:v>
                </c:pt>
                <c:pt idx="8">
                  <c:v>163406.66666666663</c:v>
                </c:pt>
                <c:pt idx="9">
                  <c:v>172295.5555555555</c:v>
                </c:pt>
                <c:pt idx="10">
                  <c:v>181184.44444444438</c:v>
                </c:pt>
                <c:pt idx="11">
                  <c:v>141973.33333333326</c:v>
                </c:pt>
                <c:pt idx="12">
                  <c:v>150862.22222222213</c:v>
                </c:pt>
                <c:pt idx="13">
                  <c:v>150862.22222222213</c:v>
                </c:pt>
                <c:pt idx="14">
                  <c:v>150862.22222222213</c:v>
                </c:pt>
                <c:pt idx="15">
                  <c:v>152961.77777777769</c:v>
                </c:pt>
                <c:pt idx="16">
                  <c:v>154739.55555555547</c:v>
                </c:pt>
                <c:pt idx="17">
                  <c:v>156517.33333333326</c:v>
                </c:pt>
                <c:pt idx="18">
                  <c:v>135195.11111111104</c:v>
                </c:pt>
                <c:pt idx="19">
                  <c:v>136972.88888888882</c:v>
                </c:pt>
                <c:pt idx="20">
                  <c:v>136972.88888888882</c:v>
                </c:pt>
                <c:pt idx="21">
                  <c:v>136972.88888888882</c:v>
                </c:pt>
                <c:pt idx="22">
                  <c:v>119171.99999999993</c:v>
                </c:pt>
                <c:pt idx="23">
                  <c:v>120949.77777777771</c:v>
                </c:pt>
                <c:pt idx="24">
                  <c:v>122727.55555555549</c:v>
                </c:pt>
                <c:pt idx="25">
                  <c:v>101405.33333333327</c:v>
                </c:pt>
                <c:pt idx="26">
                  <c:v>41603.111111111051</c:v>
                </c:pt>
                <c:pt idx="27">
                  <c:v>41603.111111111051</c:v>
                </c:pt>
                <c:pt idx="28">
                  <c:v>41603.111111111051</c:v>
                </c:pt>
                <c:pt idx="29">
                  <c:v>39258.222222222161</c:v>
                </c:pt>
                <c:pt idx="30">
                  <c:v>41035.999999999942</c:v>
                </c:pt>
                <c:pt idx="31">
                  <c:v>117813.77777777772</c:v>
                </c:pt>
                <c:pt idx="32">
                  <c:v>94767.555555555504</c:v>
                </c:pt>
                <c:pt idx="33">
                  <c:v>108545.33333333328</c:v>
                </c:pt>
                <c:pt idx="34">
                  <c:v>108545.33333333328</c:v>
                </c:pt>
                <c:pt idx="35">
                  <c:v>108545.33333333328</c:v>
                </c:pt>
                <c:pt idx="36">
                  <c:v>106200.44444444439</c:v>
                </c:pt>
                <c:pt idx="37">
                  <c:v>105378.22222222218</c:v>
                </c:pt>
                <c:pt idx="38">
                  <c:v>107155.99999999996</c:v>
                </c:pt>
                <c:pt idx="39">
                  <c:v>87709.777777777737</c:v>
                </c:pt>
                <c:pt idx="40">
                  <c:v>89487.555555555518</c:v>
                </c:pt>
                <c:pt idx="41">
                  <c:v>89487.555555555518</c:v>
                </c:pt>
                <c:pt idx="42">
                  <c:v>89487.555555555518</c:v>
                </c:pt>
                <c:pt idx="43">
                  <c:v>89154.22222222219</c:v>
                </c:pt>
                <c:pt idx="44">
                  <c:v>63420.888888888861</c:v>
                </c:pt>
                <c:pt idx="45">
                  <c:v>66087.555555555533</c:v>
                </c:pt>
                <c:pt idx="46">
                  <c:v>48154.222222222204</c:v>
                </c:pt>
                <c:pt idx="47">
                  <c:v>50820.888888888869</c:v>
                </c:pt>
                <c:pt idx="48">
                  <c:v>50820.888888888869</c:v>
                </c:pt>
                <c:pt idx="49">
                  <c:v>50820.888888888869</c:v>
                </c:pt>
                <c:pt idx="50">
                  <c:v>60487.555555555533</c:v>
                </c:pt>
                <c:pt idx="51">
                  <c:v>63154.222222222197</c:v>
                </c:pt>
                <c:pt idx="52">
                  <c:v>65820.888888888861</c:v>
                </c:pt>
                <c:pt idx="53">
                  <c:v>44387.555555555533</c:v>
                </c:pt>
                <c:pt idx="54">
                  <c:v>47054.222222222197</c:v>
                </c:pt>
                <c:pt idx="55">
                  <c:v>47054.222222222197</c:v>
                </c:pt>
                <c:pt idx="56">
                  <c:v>47054.222222222197</c:v>
                </c:pt>
                <c:pt idx="57">
                  <c:v>44831.999999999978</c:v>
                </c:pt>
                <c:pt idx="58">
                  <c:v>49276.444444444423</c:v>
                </c:pt>
                <c:pt idx="59">
                  <c:v>12120.888888888869</c:v>
                </c:pt>
                <c:pt idx="60">
                  <c:v>8465.3333333333139</c:v>
                </c:pt>
                <c:pt idx="61">
                  <c:v>12909.777777777759</c:v>
                </c:pt>
                <c:pt idx="62">
                  <c:v>12909.777777777759</c:v>
                </c:pt>
                <c:pt idx="63">
                  <c:v>12909.777777777759</c:v>
                </c:pt>
                <c:pt idx="64">
                  <c:v>23963.555555555537</c:v>
                </c:pt>
                <c:pt idx="65">
                  <c:v>28407.999999999982</c:v>
                </c:pt>
                <c:pt idx="66">
                  <c:v>32852.444444444423</c:v>
                </c:pt>
                <c:pt idx="67">
                  <c:v>29196.888888888869</c:v>
                </c:pt>
                <c:pt idx="68">
                  <c:v>33641.333333333314</c:v>
                </c:pt>
                <c:pt idx="69">
                  <c:v>33641.333333333314</c:v>
                </c:pt>
                <c:pt idx="70">
                  <c:v>33641.333333333314</c:v>
                </c:pt>
                <c:pt idx="71">
                  <c:v>34739.555555555533</c:v>
                </c:pt>
                <c:pt idx="72">
                  <c:v>40695.111111111088</c:v>
                </c:pt>
                <c:pt idx="73">
                  <c:v>46650.666666666642</c:v>
                </c:pt>
                <c:pt idx="74">
                  <c:v>29506.222222222197</c:v>
                </c:pt>
                <c:pt idx="75">
                  <c:v>35461.777777777752</c:v>
                </c:pt>
                <c:pt idx="76">
                  <c:v>35461.777777777752</c:v>
                </c:pt>
                <c:pt idx="77">
                  <c:v>35461.777777777752</c:v>
                </c:pt>
                <c:pt idx="78">
                  <c:v>37906.222222222197</c:v>
                </c:pt>
                <c:pt idx="79">
                  <c:v>45017.333333333307</c:v>
                </c:pt>
                <c:pt idx="80">
                  <c:v>52128.444444444416</c:v>
                </c:pt>
                <c:pt idx="81">
                  <c:v>51139.555555555526</c:v>
                </c:pt>
                <c:pt idx="82">
                  <c:v>58250.666666666635</c:v>
                </c:pt>
                <c:pt idx="83">
                  <c:v>58250.666666666635</c:v>
                </c:pt>
                <c:pt idx="84">
                  <c:v>58250.666666666635</c:v>
                </c:pt>
                <c:pt idx="85">
                  <c:v>59361.777777777745</c:v>
                </c:pt>
                <c:pt idx="86">
                  <c:v>69139.555555555518</c:v>
                </c:pt>
                <c:pt idx="87">
                  <c:v>78917.333333333299</c:v>
                </c:pt>
                <c:pt idx="88">
                  <c:v>80595.11111111108</c:v>
                </c:pt>
                <c:pt idx="89">
                  <c:v>50852.888888888861</c:v>
                </c:pt>
                <c:pt idx="90">
                  <c:v>50852.888888888861</c:v>
                </c:pt>
                <c:pt idx="91">
                  <c:v>50852.888888888861</c:v>
                </c:pt>
                <c:pt idx="92">
                  <c:v>54963.999999999971</c:v>
                </c:pt>
                <c:pt idx="93">
                  <c:v>64741.777777777752</c:v>
                </c:pt>
                <c:pt idx="94">
                  <c:v>74519.555555555533</c:v>
                </c:pt>
                <c:pt idx="95">
                  <c:v>85885.333333333314</c:v>
                </c:pt>
                <c:pt idx="96">
                  <c:v>95663.111111111095</c:v>
                </c:pt>
                <c:pt idx="97">
                  <c:v>95663.111111111095</c:v>
                </c:pt>
                <c:pt idx="98">
                  <c:v>95663.111111111095</c:v>
                </c:pt>
                <c:pt idx="99">
                  <c:v>98862.222222222204</c:v>
                </c:pt>
                <c:pt idx="100">
                  <c:v>108639.99999999999</c:v>
                </c:pt>
                <c:pt idx="101">
                  <c:v>118417.77777777777</c:v>
                </c:pt>
                <c:pt idx="102">
                  <c:v>118595.55555555555</c:v>
                </c:pt>
                <c:pt idx="103">
                  <c:v>112749.33333333333</c:v>
                </c:pt>
                <c:pt idx="104">
                  <c:v>112749.33333333333</c:v>
                </c:pt>
                <c:pt idx="105">
                  <c:v>112749.33333333333</c:v>
                </c:pt>
                <c:pt idx="106">
                  <c:v>116582.66666666666</c:v>
                </c:pt>
                <c:pt idx="107">
                  <c:v>125915.99999999999</c:v>
                </c:pt>
                <c:pt idx="108">
                  <c:v>135249.33333333331</c:v>
                </c:pt>
                <c:pt idx="109">
                  <c:v>134982.66666666666</c:v>
                </c:pt>
                <c:pt idx="110">
                  <c:v>144316</c:v>
                </c:pt>
                <c:pt idx="111">
                  <c:v>144316</c:v>
                </c:pt>
                <c:pt idx="112">
                  <c:v>144316</c:v>
                </c:pt>
                <c:pt idx="113">
                  <c:v>147871.55555555556</c:v>
                </c:pt>
                <c:pt idx="114">
                  <c:v>152760.44444444444</c:v>
                </c:pt>
                <c:pt idx="115">
                  <c:v>161649.33333333331</c:v>
                </c:pt>
                <c:pt idx="116">
                  <c:v>160938.22222222219</c:v>
                </c:pt>
                <c:pt idx="117">
                  <c:v>92307.11111111108</c:v>
                </c:pt>
                <c:pt idx="118">
                  <c:v>92307.11111111108</c:v>
                </c:pt>
                <c:pt idx="119">
                  <c:v>92307.11111111108</c:v>
                </c:pt>
                <c:pt idx="120">
                  <c:v>95862.666666666642</c:v>
                </c:pt>
                <c:pt idx="121">
                  <c:v>104751.55555555553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2-4261-998B-B2882541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483503"/>
        <c:axId val="202256559"/>
      </c:lineChart>
      <c:catAx>
        <c:axId val="464050416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4048776"/>
        <c:crosses val="autoZero"/>
        <c:auto val="1"/>
        <c:lblAlgn val="ctr"/>
        <c:lblOffset val="100"/>
        <c:noMultiLvlLbl val="1"/>
      </c:catAx>
      <c:valAx>
        <c:axId val="464048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4050416"/>
        <c:crosses val="autoZero"/>
        <c:crossBetween val="between"/>
      </c:valAx>
      <c:valAx>
        <c:axId val="202256559"/>
        <c:scaling>
          <c:orientation val="minMax"/>
          <c:max val="2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5483503"/>
        <c:crosses val="max"/>
        <c:crossBetween val="between"/>
        <c:majorUnit val="20000"/>
        <c:minorUnit val="4000"/>
      </c:valAx>
      <c:dateAx>
        <c:axId val="595483503"/>
        <c:scaling>
          <c:orientation val="minMax"/>
        </c:scaling>
        <c:delete val="1"/>
        <c:axPos val="b"/>
        <c:numFmt formatCode="d/m;@" sourceLinked="1"/>
        <c:majorTickMark val="out"/>
        <c:minorTickMark val="none"/>
        <c:tickLblPos val="nextTo"/>
        <c:crossAx val="20225655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8696907327416166E-2"/>
          <c:y val="0.11811676632935773"/>
          <c:w val="0.91562085184236552"/>
          <c:h val="7.2642413488816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</a:t>
            </a:r>
            <a:r>
              <a:rPr lang="en-US" baseline="0"/>
              <a:t> des décaissements - 3 mois (solde banque - axe de droite)</a:t>
            </a:r>
            <a:endParaRPr lang="en-US"/>
          </a:p>
        </c:rich>
      </c:tx>
      <c:layout>
        <c:manualLayout>
          <c:xMode val="edge"/>
          <c:yMode val="edge"/>
          <c:x val="2.8265574767044981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0681596873693472E-2"/>
          <c:y val="0.13275416594158126"/>
          <c:w val="0.95499256454631543"/>
          <c:h val="0.74089510073036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'Récap trésorerie'!$B$31</c:f>
              <c:strCache>
                <c:ptCount val="1"/>
                <c:pt idx="0">
                  <c:v> - Fournisseurs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'Récap trésorerie'!$C$12:$DT$12</c:f>
              <c:numCache>
                <c:formatCode>d/m;@</c:formatCode>
                <c:ptCount val="12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</c:numCache>
            </c:numRef>
          </c:cat>
          <c:val>
            <c:numRef>
              <c:f>'Récap trésorerie'!$C$31:$DT$31</c:f>
              <c:numCache>
                <c:formatCode>_-* #\ ##0\ _€_-;\-* #\ ##0\ _€_-;_-* "-"??\ _€_-;_-@_-</c:formatCode>
                <c:ptCount val="122"/>
                <c:pt idx="0">
                  <c:v>0</c:v>
                </c:pt>
                <c:pt idx="1">
                  <c:v>6868</c:v>
                </c:pt>
                <c:pt idx="2">
                  <c:v>0</c:v>
                </c:pt>
                <c:pt idx="3">
                  <c:v>0</c:v>
                </c:pt>
                <c:pt idx="4">
                  <c:v>23100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3456</c:v>
                </c:pt>
                <c:pt idx="9">
                  <c:v>0</c:v>
                </c:pt>
                <c:pt idx="10">
                  <c:v>0</c:v>
                </c:pt>
                <c:pt idx="11">
                  <c:v>48100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3456</c:v>
                </c:pt>
                <c:pt idx="16">
                  <c:v>0</c:v>
                </c:pt>
                <c:pt idx="17">
                  <c:v>0</c:v>
                </c:pt>
                <c:pt idx="18">
                  <c:v>23100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3456</c:v>
                </c:pt>
                <c:pt idx="23">
                  <c:v>0</c:v>
                </c:pt>
                <c:pt idx="24">
                  <c:v>0</c:v>
                </c:pt>
                <c:pt idx="25">
                  <c:v>23100</c:v>
                </c:pt>
                <c:pt idx="26">
                  <c:v>3000</c:v>
                </c:pt>
                <c:pt idx="27">
                  <c:v>0</c:v>
                </c:pt>
                <c:pt idx="28">
                  <c:v>0</c:v>
                </c:pt>
                <c:pt idx="29">
                  <c:v>3456</c:v>
                </c:pt>
                <c:pt idx="30">
                  <c:v>0</c:v>
                </c:pt>
                <c:pt idx="31">
                  <c:v>0</c:v>
                </c:pt>
                <c:pt idx="32">
                  <c:v>24012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3456</c:v>
                </c:pt>
                <c:pt idx="37">
                  <c:v>0</c:v>
                </c:pt>
                <c:pt idx="38">
                  <c:v>0</c:v>
                </c:pt>
                <c:pt idx="39">
                  <c:v>20600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2000</c:v>
                </c:pt>
                <c:pt idx="44">
                  <c:v>25000</c:v>
                </c:pt>
                <c:pt idx="45">
                  <c:v>0</c:v>
                </c:pt>
                <c:pt idx="46">
                  <c:v>20600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2000</c:v>
                </c:pt>
                <c:pt idx="51">
                  <c:v>0</c:v>
                </c:pt>
                <c:pt idx="52">
                  <c:v>0</c:v>
                </c:pt>
                <c:pt idx="53">
                  <c:v>17100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5000</c:v>
                </c:pt>
                <c:pt idx="58">
                  <c:v>0</c:v>
                </c:pt>
                <c:pt idx="59">
                  <c:v>0</c:v>
                </c:pt>
                <c:pt idx="60">
                  <c:v>8100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2912</c:v>
                </c:pt>
                <c:pt idx="65">
                  <c:v>0</c:v>
                </c:pt>
                <c:pt idx="66">
                  <c:v>0</c:v>
                </c:pt>
                <c:pt idx="67">
                  <c:v>8100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2000</c:v>
                </c:pt>
                <c:pt idx="72">
                  <c:v>0</c:v>
                </c:pt>
                <c:pt idx="73">
                  <c:v>0</c:v>
                </c:pt>
                <c:pt idx="74">
                  <c:v>23100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2000</c:v>
                </c:pt>
                <c:pt idx="79">
                  <c:v>0</c:v>
                </c:pt>
                <c:pt idx="80">
                  <c:v>0</c:v>
                </c:pt>
                <c:pt idx="81">
                  <c:v>8100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2000</c:v>
                </c:pt>
                <c:pt idx="86">
                  <c:v>0</c:v>
                </c:pt>
                <c:pt idx="87">
                  <c:v>0</c:v>
                </c:pt>
                <c:pt idx="88">
                  <c:v>8100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2000</c:v>
                </c:pt>
                <c:pt idx="93">
                  <c:v>0</c:v>
                </c:pt>
                <c:pt idx="94">
                  <c:v>0</c:v>
                </c:pt>
                <c:pt idx="95">
                  <c:v>9600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2912</c:v>
                </c:pt>
                <c:pt idx="100">
                  <c:v>0</c:v>
                </c:pt>
                <c:pt idx="101">
                  <c:v>0</c:v>
                </c:pt>
                <c:pt idx="102">
                  <c:v>9600</c:v>
                </c:pt>
                <c:pt idx="103">
                  <c:v>15000</c:v>
                </c:pt>
                <c:pt idx="104">
                  <c:v>0</c:v>
                </c:pt>
                <c:pt idx="105">
                  <c:v>0</c:v>
                </c:pt>
                <c:pt idx="106">
                  <c:v>2000</c:v>
                </c:pt>
                <c:pt idx="107">
                  <c:v>0</c:v>
                </c:pt>
                <c:pt idx="108">
                  <c:v>0</c:v>
                </c:pt>
                <c:pt idx="109">
                  <c:v>9600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2000</c:v>
                </c:pt>
                <c:pt idx="114">
                  <c:v>0</c:v>
                </c:pt>
                <c:pt idx="115">
                  <c:v>0</c:v>
                </c:pt>
                <c:pt idx="116">
                  <c:v>9600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2000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A-4CF7-B97D-ADF935CEE5E0}"/>
            </c:ext>
          </c:extLst>
        </c:ser>
        <c:ser>
          <c:idx val="1"/>
          <c:order val="1"/>
          <c:tx>
            <c:strRef>
              <c:f>'Récap trésorerie'!$B$32</c:f>
              <c:strCache>
                <c:ptCount val="1"/>
                <c:pt idx="0">
                  <c:v> - Crédits baux et locations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'Récap trésorerie'!$C$12:$DT$12</c:f>
              <c:numCache>
                <c:formatCode>d/m;@</c:formatCode>
                <c:ptCount val="12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</c:numCache>
            </c:numRef>
          </c:cat>
          <c:val>
            <c:numRef>
              <c:f>'Récap trésorerie'!$C$32:$DT$32</c:f>
              <c:numCache>
                <c:formatCode>_-* #\ ##0\ _€_-;\-* #\ ##0\ _€_-;_-* "-"??\ _€_-;_-@_-</c:formatCode>
                <c:ptCount val="122"/>
                <c:pt idx="0">
                  <c:v>0</c:v>
                </c:pt>
                <c:pt idx="1">
                  <c:v>812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624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812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624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812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624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812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624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A-4CF7-B97D-ADF935CEE5E0}"/>
            </c:ext>
          </c:extLst>
        </c:ser>
        <c:ser>
          <c:idx val="2"/>
          <c:order val="2"/>
          <c:tx>
            <c:strRef>
              <c:f>'Récap trésorerie'!$B$33</c:f>
              <c:strCache>
                <c:ptCount val="1"/>
                <c:pt idx="0">
                  <c:v> - Charges de personnels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'Récap trésorerie'!$C$12:$DT$12</c:f>
              <c:numCache>
                <c:formatCode>d/m;@</c:formatCode>
                <c:ptCount val="12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</c:numCache>
            </c:numRef>
          </c:cat>
          <c:val>
            <c:numRef>
              <c:f>'Récap trésorerie'!$C$33:$DT$33</c:f>
              <c:numCache>
                <c:formatCode>_-* #\ ##0\ _€_-;\-* #\ ##0\ _€_-;_-* "-"??\ _€_-;_-@_-</c:formatCode>
                <c:ptCount val="12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58580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2600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3400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41600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39520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77520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0A-4CF7-B97D-ADF935CEE5E0}"/>
            </c:ext>
          </c:extLst>
        </c:ser>
        <c:ser>
          <c:idx val="3"/>
          <c:order val="3"/>
          <c:tx>
            <c:strRef>
              <c:f>'Récap trésorerie'!$B$34</c:f>
              <c:strCache>
                <c:ptCount val="1"/>
                <c:pt idx="0">
                  <c:v> - Impôts et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'Récap trésorerie'!$C$12:$DT$12</c:f>
              <c:numCache>
                <c:formatCode>d/m;@</c:formatCode>
                <c:ptCount val="12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</c:numCache>
            </c:numRef>
          </c:cat>
          <c:val>
            <c:numRef>
              <c:f>'Récap trésorerie'!$C$34:$DT$34</c:f>
              <c:numCache>
                <c:formatCode>_-* #\ ##0\ _€_-;\-* #\ ##0\ _€_-;_-* "-"??\ _€_-;_-@_-</c:formatCode>
                <c:ptCount val="12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15456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7000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3000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4000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0A-4CF7-B97D-ADF935CEE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050416"/>
        <c:axId val="464048776"/>
      </c:barChart>
      <c:lineChart>
        <c:grouping val="stacked"/>
        <c:varyColors val="0"/>
        <c:ser>
          <c:idx val="4"/>
          <c:order val="4"/>
          <c:tx>
            <c:v>Solde banque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'Récap trésorerie'!$C$12:$DT$12</c:f>
              <c:numCache>
                <c:formatCode>d/m;@</c:formatCode>
                <c:ptCount val="12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</c:numCache>
            </c:numRef>
          </c:cat>
          <c:val>
            <c:numRef>
              <c:f>'Récap trésorerie'!$C$40:$DT$40</c:f>
              <c:numCache>
                <c:formatCode>_-* #\ ##0\ _€_-;\-* #\ ##0\ _€_-;_-* "-"??\ _€_-;_-@_-</c:formatCode>
                <c:ptCount val="122"/>
                <c:pt idx="0">
                  <c:v>156000</c:v>
                </c:pt>
                <c:pt idx="1">
                  <c:v>153875.55555555556</c:v>
                </c:pt>
                <c:pt idx="2">
                  <c:v>162764.44444444444</c:v>
                </c:pt>
                <c:pt idx="3">
                  <c:v>171653.33333333331</c:v>
                </c:pt>
                <c:pt idx="4">
                  <c:v>153042.22222222219</c:v>
                </c:pt>
                <c:pt idx="5">
                  <c:v>161931.11111111107</c:v>
                </c:pt>
                <c:pt idx="6">
                  <c:v>161931.11111111107</c:v>
                </c:pt>
                <c:pt idx="7">
                  <c:v>161931.11111111107</c:v>
                </c:pt>
                <c:pt idx="8">
                  <c:v>163406.66666666663</c:v>
                </c:pt>
                <c:pt idx="9">
                  <c:v>172295.5555555555</c:v>
                </c:pt>
                <c:pt idx="10">
                  <c:v>181184.44444444438</c:v>
                </c:pt>
                <c:pt idx="11">
                  <c:v>141973.33333333326</c:v>
                </c:pt>
                <c:pt idx="12">
                  <c:v>150862.22222222213</c:v>
                </c:pt>
                <c:pt idx="13">
                  <c:v>150862.22222222213</c:v>
                </c:pt>
                <c:pt idx="14">
                  <c:v>150862.22222222213</c:v>
                </c:pt>
                <c:pt idx="15">
                  <c:v>152961.77777777769</c:v>
                </c:pt>
                <c:pt idx="16">
                  <c:v>154739.55555555547</c:v>
                </c:pt>
                <c:pt idx="17">
                  <c:v>156517.33333333326</c:v>
                </c:pt>
                <c:pt idx="18">
                  <c:v>135195.11111111104</c:v>
                </c:pt>
                <c:pt idx="19">
                  <c:v>136972.88888888882</c:v>
                </c:pt>
                <c:pt idx="20">
                  <c:v>136972.88888888882</c:v>
                </c:pt>
                <c:pt idx="21">
                  <c:v>136972.88888888882</c:v>
                </c:pt>
                <c:pt idx="22">
                  <c:v>119171.99999999993</c:v>
                </c:pt>
                <c:pt idx="23">
                  <c:v>120949.77777777771</c:v>
                </c:pt>
                <c:pt idx="24">
                  <c:v>122727.55555555549</c:v>
                </c:pt>
                <c:pt idx="25">
                  <c:v>101405.33333333327</c:v>
                </c:pt>
                <c:pt idx="26">
                  <c:v>41603.111111111051</c:v>
                </c:pt>
                <c:pt idx="27">
                  <c:v>41603.111111111051</c:v>
                </c:pt>
                <c:pt idx="28">
                  <c:v>41603.111111111051</c:v>
                </c:pt>
                <c:pt idx="29">
                  <c:v>39258.222222222161</c:v>
                </c:pt>
                <c:pt idx="30">
                  <c:v>41035.999999999942</c:v>
                </c:pt>
                <c:pt idx="31">
                  <c:v>117813.77777777772</c:v>
                </c:pt>
                <c:pt idx="32">
                  <c:v>94767.555555555504</c:v>
                </c:pt>
                <c:pt idx="33">
                  <c:v>108545.33333333328</c:v>
                </c:pt>
                <c:pt idx="34">
                  <c:v>108545.33333333328</c:v>
                </c:pt>
                <c:pt idx="35">
                  <c:v>108545.33333333328</c:v>
                </c:pt>
                <c:pt idx="36">
                  <c:v>106200.44444444439</c:v>
                </c:pt>
                <c:pt idx="37">
                  <c:v>105378.22222222218</c:v>
                </c:pt>
                <c:pt idx="38">
                  <c:v>107155.99999999996</c:v>
                </c:pt>
                <c:pt idx="39">
                  <c:v>87709.777777777737</c:v>
                </c:pt>
                <c:pt idx="40">
                  <c:v>89487.555555555518</c:v>
                </c:pt>
                <c:pt idx="41">
                  <c:v>89487.555555555518</c:v>
                </c:pt>
                <c:pt idx="42">
                  <c:v>89487.555555555518</c:v>
                </c:pt>
                <c:pt idx="43">
                  <c:v>89154.22222222219</c:v>
                </c:pt>
                <c:pt idx="44">
                  <c:v>63420.888888888861</c:v>
                </c:pt>
                <c:pt idx="45">
                  <c:v>66087.555555555533</c:v>
                </c:pt>
                <c:pt idx="46">
                  <c:v>48154.222222222204</c:v>
                </c:pt>
                <c:pt idx="47">
                  <c:v>50820.888888888869</c:v>
                </c:pt>
                <c:pt idx="48">
                  <c:v>50820.888888888869</c:v>
                </c:pt>
                <c:pt idx="49">
                  <c:v>50820.888888888869</c:v>
                </c:pt>
                <c:pt idx="50">
                  <c:v>60487.555555555533</c:v>
                </c:pt>
                <c:pt idx="51">
                  <c:v>63154.222222222197</c:v>
                </c:pt>
                <c:pt idx="52">
                  <c:v>65820.888888888861</c:v>
                </c:pt>
                <c:pt idx="53">
                  <c:v>44387.555555555533</c:v>
                </c:pt>
                <c:pt idx="54">
                  <c:v>47054.222222222197</c:v>
                </c:pt>
                <c:pt idx="55">
                  <c:v>47054.222222222197</c:v>
                </c:pt>
                <c:pt idx="56">
                  <c:v>47054.222222222197</c:v>
                </c:pt>
                <c:pt idx="57">
                  <c:v>44831.999999999978</c:v>
                </c:pt>
                <c:pt idx="58">
                  <c:v>49276.444444444423</c:v>
                </c:pt>
                <c:pt idx="59">
                  <c:v>12120.888888888869</c:v>
                </c:pt>
                <c:pt idx="60">
                  <c:v>8465.3333333333139</c:v>
                </c:pt>
                <c:pt idx="61">
                  <c:v>12909.777777777759</c:v>
                </c:pt>
                <c:pt idx="62">
                  <c:v>12909.777777777759</c:v>
                </c:pt>
                <c:pt idx="63">
                  <c:v>12909.777777777759</c:v>
                </c:pt>
                <c:pt idx="64">
                  <c:v>23963.555555555537</c:v>
                </c:pt>
                <c:pt idx="65">
                  <c:v>28407.999999999982</c:v>
                </c:pt>
                <c:pt idx="66">
                  <c:v>32852.444444444423</c:v>
                </c:pt>
                <c:pt idx="67">
                  <c:v>29196.888888888869</c:v>
                </c:pt>
                <c:pt idx="68">
                  <c:v>33641.333333333314</c:v>
                </c:pt>
                <c:pt idx="69">
                  <c:v>33641.333333333314</c:v>
                </c:pt>
                <c:pt idx="70">
                  <c:v>33641.333333333314</c:v>
                </c:pt>
                <c:pt idx="71">
                  <c:v>34739.555555555533</c:v>
                </c:pt>
                <c:pt idx="72">
                  <c:v>40695.111111111088</c:v>
                </c:pt>
                <c:pt idx="73">
                  <c:v>46650.666666666642</c:v>
                </c:pt>
                <c:pt idx="74">
                  <c:v>29506.222222222197</c:v>
                </c:pt>
                <c:pt idx="75">
                  <c:v>35461.777777777752</c:v>
                </c:pt>
                <c:pt idx="76">
                  <c:v>35461.777777777752</c:v>
                </c:pt>
                <c:pt idx="77">
                  <c:v>35461.777777777752</c:v>
                </c:pt>
                <c:pt idx="78">
                  <c:v>37906.222222222197</c:v>
                </c:pt>
                <c:pt idx="79">
                  <c:v>45017.333333333307</c:v>
                </c:pt>
                <c:pt idx="80">
                  <c:v>52128.444444444416</c:v>
                </c:pt>
                <c:pt idx="81">
                  <c:v>51139.555555555526</c:v>
                </c:pt>
                <c:pt idx="82">
                  <c:v>58250.666666666635</c:v>
                </c:pt>
                <c:pt idx="83">
                  <c:v>58250.666666666635</c:v>
                </c:pt>
                <c:pt idx="84">
                  <c:v>58250.666666666635</c:v>
                </c:pt>
                <c:pt idx="85">
                  <c:v>59361.777777777745</c:v>
                </c:pt>
                <c:pt idx="86">
                  <c:v>69139.555555555518</c:v>
                </c:pt>
                <c:pt idx="87">
                  <c:v>78917.333333333299</c:v>
                </c:pt>
                <c:pt idx="88">
                  <c:v>80595.11111111108</c:v>
                </c:pt>
                <c:pt idx="89">
                  <c:v>50852.888888888861</c:v>
                </c:pt>
                <c:pt idx="90">
                  <c:v>50852.888888888861</c:v>
                </c:pt>
                <c:pt idx="91">
                  <c:v>50852.888888888861</c:v>
                </c:pt>
                <c:pt idx="92">
                  <c:v>54963.999999999971</c:v>
                </c:pt>
                <c:pt idx="93">
                  <c:v>64741.777777777752</c:v>
                </c:pt>
                <c:pt idx="94">
                  <c:v>74519.555555555533</c:v>
                </c:pt>
                <c:pt idx="95">
                  <c:v>85885.333333333314</c:v>
                </c:pt>
                <c:pt idx="96">
                  <c:v>95663.111111111095</c:v>
                </c:pt>
                <c:pt idx="97">
                  <c:v>95663.111111111095</c:v>
                </c:pt>
                <c:pt idx="98">
                  <c:v>95663.111111111095</c:v>
                </c:pt>
                <c:pt idx="99">
                  <c:v>98862.222222222204</c:v>
                </c:pt>
                <c:pt idx="100">
                  <c:v>108639.99999999999</c:v>
                </c:pt>
                <c:pt idx="101">
                  <c:v>118417.77777777777</c:v>
                </c:pt>
                <c:pt idx="102">
                  <c:v>118595.55555555555</c:v>
                </c:pt>
                <c:pt idx="103">
                  <c:v>112749.33333333333</c:v>
                </c:pt>
                <c:pt idx="104">
                  <c:v>112749.33333333333</c:v>
                </c:pt>
                <c:pt idx="105">
                  <c:v>112749.33333333333</c:v>
                </c:pt>
                <c:pt idx="106">
                  <c:v>116582.66666666666</c:v>
                </c:pt>
                <c:pt idx="107">
                  <c:v>125915.99999999999</c:v>
                </c:pt>
                <c:pt idx="108">
                  <c:v>135249.33333333331</c:v>
                </c:pt>
                <c:pt idx="109">
                  <c:v>134982.66666666666</c:v>
                </c:pt>
                <c:pt idx="110">
                  <c:v>144316</c:v>
                </c:pt>
                <c:pt idx="111">
                  <c:v>144316</c:v>
                </c:pt>
                <c:pt idx="112">
                  <c:v>144316</c:v>
                </c:pt>
                <c:pt idx="113">
                  <c:v>147871.55555555556</c:v>
                </c:pt>
                <c:pt idx="114">
                  <c:v>152760.44444444444</c:v>
                </c:pt>
                <c:pt idx="115">
                  <c:v>161649.33333333331</c:v>
                </c:pt>
                <c:pt idx="116">
                  <c:v>160938.22222222219</c:v>
                </c:pt>
                <c:pt idx="117">
                  <c:v>92307.11111111108</c:v>
                </c:pt>
                <c:pt idx="118">
                  <c:v>92307.11111111108</c:v>
                </c:pt>
                <c:pt idx="119">
                  <c:v>92307.11111111108</c:v>
                </c:pt>
                <c:pt idx="120">
                  <c:v>95862.666666666642</c:v>
                </c:pt>
                <c:pt idx="121">
                  <c:v>104751.55555555553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0A-4CF7-B97D-ADF935CEE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632463"/>
        <c:axId val="373282671"/>
      </c:lineChart>
      <c:dateAx>
        <c:axId val="464050416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4048776"/>
        <c:crosses val="autoZero"/>
        <c:auto val="1"/>
        <c:lblOffset val="100"/>
        <c:baseTimeUnit val="days"/>
      </c:dateAx>
      <c:valAx>
        <c:axId val="464048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4050416"/>
        <c:crosses val="autoZero"/>
        <c:crossBetween val="between"/>
      </c:valAx>
      <c:valAx>
        <c:axId val="373282671"/>
        <c:scaling>
          <c:orientation val="minMax"/>
          <c:max val="200000"/>
          <c:min val="-50000"/>
        </c:scaling>
        <c:delete val="0"/>
        <c:axPos val="r"/>
        <c:numFmt formatCode="_-* #\ ##0\ _€_-;\-* #\ ##0\ _€_-;_-* &quot;-&quot;??\ _€_-;_-@_-" sourceLinked="1"/>
        <c:majorTickMark val="out"/>
        <c:minorTickMark val="none"/>
        <c:tickLblPos val="nextTo"/>
        <c:spPr>
          <a:noFill/>
          <a:ln>
            <a:solidFill>
              <a:schemeClr val="tx1">
                <a:alpha val="91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632463"/>
        <c:crosses val="max"/>
        <c:crossBetween val="between"/>
        <c:majorUnit val="50000"/>
        <c:minorUnit val="10000"/>
      </c:valAx>
      <c:dateAx>
        <c:axId val="480632463"/>
        <c:scaling>
          <c:orientation val="minMax"/>
        </c:scaling>
        <c:delete val="1"/>
        <c:axPos val="b"/>
        <c:numFmt formatCode="d/m;@" sourceLinked="1"/>
        <c:majorTickMark val="out"/>
        <c:minorTickMark val="none"/>
        <c:tickLblPos val="nextTo"/>
        <c:crossAx val="373282671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8696907327416166E-2"/>
          <c:y val="0.11811676632935773"/>
          <c:w val="0.91562085184236552"/>
          <c:h val="7.2642413488816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Ecoulement des dettes reportées</a:t>
            </a:r>
          </a:p>
        </c:rich>
      </c:tx>
      <c:layout>
        <c:manualLayout>
          <c:xMode val="edge"/>
          <c:yMode val="edge"/>
          <c:x val="2.5142965535690865E-3"/>
          <c:y val="6.02196261925975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721939886490274E-2"/>
          <c:y val="0.11167729677417214"/>
          <c:w val="0.96090871009714651"/>
          <c:h val="0.8184731527155495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'Liste dettes non positionnées'!$B$69</c:f>
              <c:strCache>
                <c:ptCount val="1"/>
                <c:pt idx="0">
                  <c:v>Impôts et taxes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'Liste dettes non positionnées'!$D$9:$M$9</c:f>
              <c:strCache>
                <c:ptCount val="10"/>
                <c:pt idx="0">
                  <c:v>Mars</c:v>
                </c:pt>
                <c:pt idx="1">
                  <c:v>Avril </c:v>
                </c:pt>
                <c:pt idx="2">
                  <c:v>Mai 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'Liste dettes non positionnées'!$D$69:$M$69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1900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C9C-ACA6-103FFDDB0A6C}"/>
            </c:ext>
          </c:extLst>
        </c:ser>
        <c:ser>
          <c:idx val="2"/>
          <c:order val="1"/>
          <c:tx>
            <c:strRef>
              <c:f>'Liste dettes non positionnées'!$B$65</c:f>
              <c:strCache>
                <c:ptCount val="1"/>
                <c:pt idx="0">
                  <c:v>Cotisations sociales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'Liste dettes non positionnées'!$D$9:$M$9</c:f>
              <c:strCache>
                <c:ptCount val="10"/>
                <c:pt idx="0">
                  <c:v>Mars</c:v>
                </c:pt>
                <c:pt idx="1">
                  <c:v>Avril </c:v>
                </c:pt>
                <c:pt idx="2">
                  <c:v>Mai 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'Liste dettes non positionnées'!$D$65:$M$65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17333.333333333332</c:v>
                </c:pt>
                <c:pt idx="4">
                  <c:v>30666.666666666668</c:v>
                </c:pt>
                <c:pt idx="5">
                  <c:v>43333.333333333328</c:v>
                </c:pt>
                <c:pt idx="6">
                  <c:v>26000</c:v>
                </c:pt>
                <c:pt idx="7">
                  <c:v>12666.666666666668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A-4C9C-ACA6-103FFDDB0A6C}"/>
            </c:ext>
          </c:extLst>
        </c:ser>
        <c:ser>
          <c:idx val="0"/>
          <c:order val="2"/>
          <c:tx>
            <c:strRef>
              <c:f>'Liste dettes non positionnées'!$B$53</c:f>
              <c:strCache>
                <c:ptCount val="1"/>
                <c:pt idx="0">
                  <c:v>Crédit-bail et location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'Liste dettes non positionnées'!$D$9:$M$9</c:f>
              <c:strCache>
                <c:ptCount val="10"/>
                <c:pt idx="0">
                  <c:v>Mars</c:v>
                </c:pt>
                <c:pt idx="1">
                  <c:v>Avril </c:v>
                </c:pt>
                <c:pt idx="2">
                  <c:v>Mai 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'Liste dettes non positionnées'!$D$53:$M$53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A-4C9C-ACA6-103FFDDB0A6C}"/>
            </c:ext>
          </c:extLst>
        </c:ser>
        <c:ser>
          <c:idx val="1"/>
          <c:order val="3"/>
          <c:tx>
            <c:strRef>
              <c:f>'Liste dettes non positionnées'!$B$45</c:f>
              <c:strCache>
                <c:ptCount val="1"/>
                <c:pt idx="0">
                  <c:v>Fournisseurs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'Liste dettes non positionnées'!$D$9:$M$9</c:f>
              <c:strCache>
                <c:ptCount val="10"/>
                <c:pt idx="0">
                  <c:v>Mars</c:v>
                </c:pt>
                <c:pt idx="1">
                  <c:v>Avril </c:v>
                </c:pt>
                <c:pt idx="2">
                  <c:v>Mai 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'Liste dettes non positionnées'!$D$45:$M$45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FA-4C9C-ACA6-103FFDDB0A6C}"/>
            </c:ext>
          </c:extLst>
        </c:ser>
        <c:ser>
          <c:idx val="3"/>
          <c:order val="4"/>
          <c:tx>
            <c:strRef>
              <c:f>'Liste dettes non positionnées'!$B$77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'Liste dettes non positionnées'!$D$9:$M$9</c:f>
              <c:strCache>
                <c:ptCount val="10"/>
                <c:pt idx="0">
                  <c:v>Mars</c:v>
                </c:pt>
                <c:pt idx="1">
                  <c:v>Avril </c:v>
                </c:pt>
                <c:pt idx="2">
                  <c:v>Mai 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'Liste dettes non positionnées'!$D$77:$M$77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3083.333333333333</c:v>
                </c:pt>
                <c:pt idx="7">
                  <c:v>3083.333333333333</c:v>
                </c:pt>
                <c:pt idx="8">
                  <c:v>3083.333333333333</c:v>
                </c:pt>
                <c:pt idx="9">
                  <c:v>3083.333333333333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FA-4C9C-ACA6-103FFDDB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050416"/>
        <c:axId val="464048776"/>
      </c:barChart>
      <c:catAx>
        <c:axId val="464050416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4048776"/>
        <c:crosses val="autoZero"/>
        <c:auto val="1"/>
        <c:lblAlgn val="ctr"/>
        <c:lblOffset val="100"/>
        <c:noMultiLvlLbl val="0"/>
      </c:catAx>
      <c:valAx>
        <c:axId val="464048776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405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6897626776796158E-2"/>
          <c:y val="0.12018628253815765"/>
          <c:w val="0.11500786814471063"/>
          <c:h val="0.75387622353714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Bridge trésorerie - 3 mois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Bridge trésorerie - 3 mois</a:t>
          </a:r>
        </a:p>
      </cx:txPr>
    </cx:title>
    <cx:plotArea>
      <cx:plotAreaRegion>
        <cx:series layoutId="waterfall" uniqueId="{11D641F1-8863-4130-AC42-51CD0F3D9F14}">
          <cx:dataPt idx="0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0">
            <cx:spPr>
              <a:solidFill>
                <a:sysClr val="window" lastClr="FFFFFF">
                  <a:lumMod val="50000"/>
                </a:sysClr>
              </a:solidFill>
            </cx:spPr>
          </cx:dataPt>
          <cx:dataPt idx="1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20">
            <cx:spPr>
              <a:solidFill>
                <a:sysClr val="window" lastClr="FFFFFF">
                  <a:lumMod val="65000"/>
                </a:sysClr>
              </a:solidFill>
            </cx:spPr>
          </cx:dataPt>
          <cx:dataLabels/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fr-FR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tickLabels/>
      </cx:axis>
    </cx:plotArea>
    <cx:legend pos="t" align="ctr" overlay="0"/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511885</xdr:colOff>
      <xdr:row>9</xdr:row>
      <xdr:rowOff>224118</xdr:rowOff>
    </xdr:from>
    <xdr:to>
      <xdr:col>19</xdr:col>
      <xdr:colOff>537883</xdr:colOff>
      <xdr:row>32</xdr:row>
      <xdr:rowOff>17930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1C6F1D7-423C-4DD3-9352-88F0D048D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383233</xdr:colOff>
      <xdr:row>10</xdr:row>
      <xdr:rowOff>56028</xdr:rowOff>
    </xdr:from>
    <xdr:to>
      <xdr:col>4</xdr:col>
      <xdr:colOff>383233</xdr:colOff>
      <xdr:row>32</xdr:row>
      <xdr:rowOff>29132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69E4F632-C64C-43D6-933B-1D7FDE99C2B3}"/>
            </a:ext>
          </a:extLst>
        </xdr:cNvPr>
        <xdr:cNvCxnSpPr/>
      </xdr:nvCxnSpPr>
      <xdr:spPr>
        <a:xfrm flipH="1">
          <a:off x="3688968" y="862852"/>
          <a:ext cx="0" cy="4164104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598393</xdr:colOff>
      <xdr:row>33</xdr:row>
      <xdr:rowOff>170331</xdr:rowOff>
    </xdr:from>
    <xdr:to>
      <xdr:col>19</xdr:col>
      <xdr:colOff>624391</xdr:colOff>
      <xdr:row>56</xdr:row>
      <xdr:rowOff>6725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379E8922-68EC-4C41-8726-4B899D9F0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761999</xdr:colOff>
      <xdr:row>83</xdr:row>
      <xdr:rowOff>0</xdr:rowOff>
    </xdr:from>
    <xdr:to>
      <xdr:col>20</xdr:col>
      <xdr:colOff>78441</xdr:colOff>
      <xdr:row>99</xdr:row>
      <xdr:rowOff>112058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Graphique 9">
              <a:extLst>
                <a:ext uri="{FF2B5EF4-FFF2-40B4-BE49-F238E27FC236}">
                  <a16:creationId xmlns:a16="http://schemas.microsoft.com/office/drawing/2014/main" id="{1228C6BE-3706-46AB-82FE-7D586F76D1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1999" y="15859125"/>
              <a:ext cx="15051742" cy="31600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</xdr:col>
      <xdr:colOff>0</xdr:colOff>
      <xdr:row>58</xdr:row>
      <xdr:rowOff>0</xdr:rowOff>
    </xdr:from>
    <xdr:to>
      <xdr:col>20</xdr:col>
      <xdr:colOff>3587</xdr:colOff>
      <xdr:row>80</xdr:row>
      <xdr:rowOff>26894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381E938A-7A5C-473A-9F7C-CC47D61CF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103</xdr:row>
      <xdr:rowOff>0</xdr:rowOff>
    </xdr:from>
    <xdr:to>
      <xdr:col>20</xdr:col>
      <xdr:colOff>3587</xdr:colOff>
      <xdr:row>125</xdr:row>
      <xdr:rowOff>26894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110A1735-7E13-4D7B-A475-347DA8DF6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246124</xdr:colOff>
      <xdr:row>4</xdr:row>
      <xdr:rowOff>187638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817B2DC9-D5D6-449E-AD7F-444A47167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005448" cy="949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655369</xdr:colOff>
      <xdr:row>7</xdr:row>
      <xdr:rowOff>60053</xdr:rowOff>
    </xdr:from>
    <xdr:to>
      <xdr:col>24</xdr:col>
      <xdr:colOff>655369</xdr:colOff>
      <xdr:row>41</xdr:row>
      <xdr:rowOff>60054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D967BAED-105F-40AC-BCCE-AB6D8A80037C}"/>
            </a:ext>
          </a:extLst>
        </xdr:cNvPr>
        <xdr:cNvCxnSpPr/>
      </xdr:nvCxnSpPr>
      <xdr:spPr>
        <a:xfrm flipH="1">
          <a:off x="4533949" y="242933"/>
          <a:ext cx="0" cy="6096001"/>
        </a:xfrm>
        <a:prstGeom prst="straightConnector1">
          <a:avLst/>
        </a:prstGeom>
        <a:ln w="38100">
          <a:solidFill>
            <a:schemeClr val="accent1">
              <a:lumMod val="60000"/>
              <a:lumOff val="40000"/>
            </a:schemeClr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1647825</xdr:colOff>
      <xdr:row>5</xdr:row>
      <xdr:rowOff>29303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FB8D53-0EBE-48F9-92B1-73A0A694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1650" cy="838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</xdr:row>
      <xdr:rowOff>0</xdr:rowOff>
    </xdr:from>
    <xdr:to>
      <xdr:col>25</xdr:col>
      <xdr:colOff>0</xdr:colOff>
      <xdr:row>76</xdr:row>
      <xdr:rowOff>152400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428EFF9-5382-424B-B11C-3082314C4137}"/>
            </a:ext>
          </a:extLst>
        </xdr:cNvPr>
        <xdr:cNvCxnSpPr/>
      </xdr:nvCxnSpPr>
      <xdr:spPr>
        <a:xfrm>
          <a:off x="14013180" y="0"/>
          <a:ext cx="0" cy="11879580"/>
        </a:xfrm>
        <a:prstGeom prst="straightConnector1">
          <a:avLst/>
        </a:prstGeom>
        <a:ln w="38100">
          <a:solidFill>
            <a:schemeClr val="accent1">
              <a:lumMod val="60000"/>
              <a:lumOff val="40000"/>
            </a:schemeClr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264672</xdr:colOff>
      <xdr:row>5</xdr:row>
      <xdr:rowOff>128517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679E8A-22C5-4CAE-95D3-D6F0039A6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05448" cy="9496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0</xdr:rowOff>
    </xdr:from>
    <xdr:to>
      <xdr:col>2</xdr:col>
      <xdr:colOff>111655</xdr:colOff>
      <xdr:row>4</xdr:row>
      <xdr:rowOff>187638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B04849A-0D3B-41E7-A802-F41E8199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3" y="0"/>
          <a:ext cx="2005448" cy="9496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ranck Laumon" id="{B4C37494-A39B-47BB-9057-AEBA379E9549}" userId="S::franck@dafinity.fr::b629f1ae-8dda-4b42-88c4-bada0f66510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03-22T11:11:24.32" personId="{B4C37494-A39B-47BB-9057-AEBA379E9549}" id="{E602D84F-A0D6-450F-BA01-D16833402B5F}">
    <text>M-1, N-1, etc., il faut trouver un CA de référence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8CFD-3C65-4D7F-BC84-AF2F7A0A7B30}">
  <dimension ref="A7:G10"/>
  <sheetViews>
    <sheetView showGridLines="0" tabSelected="1" zoomScale="85" zoomScaleNormal="85" workbookViewId="0">
      <selection activeCell="H5" sqref="H5"/>
    </sheetView>
  </sheetViews>
  <sheetFormatPr baseColWidth="10" defaultRowHeight="15" x14ac:dyDescent="0.25"/>
  <cols>
    <col min="2" max="2" width="15" customWidth="1"/>
    <col min="4" max="4" width="11.7109375" bestFit="1" customWidth="1"/>
    <col min="5" max="5" width="12.140625" bestFit="1" customWidth="1"/>
    <col min="6" max="6" width="4" bestFit="1" customWidth="1"/>
    <col min="7" max="7" width="15" bestFit="1" customWidth="1"/>
    <col min="8" max="18" width="11.7109375" customWidth="1"/>
    <col min="19" max="19" width="14.7109375" bestFit="1" customWidth="1"/>
    <col min="20" max="21" width="11.7109375" customWidth="1"/>
  </cols>
  <sheetData>
    <row r="7" spans="1:7" x14ac:dyDescent="0.25">
      <c r="A7" s="122" t="s">
        <v>156</v>
      </c>
    </row>
    <row r="9" spans="1:7" ht="18.75" x14ac:dyDescent="0.3">
      <c r="B9" s="117" t="s">
        <v>106</v>
      </c>
      <c r="C9" s="117"/>
      <c r="D9" s="118"/>
      <c r="E9" s="119">
        <f>MIN('Récap trésorerie'!C40:DT40)</f>
        <v>8465.3333333333139</v>
      </c>
      <c r="F9" s="120" t="s">
        <v>107</v>
      </c>
      <c r="G9" s="121">
        <f>HLOOKUP(E9,'Récap trésorerie'!C40:DT44,5,FALSE)</f>
        <v>43951</v>
      </c>
    </row>
    <row r="10" spans="1:7" x14ac:dyDescent="0.25">
      <c r="B10" t="s">
        <v>139</v>
      </c>
      <c r="E10" s="109">
        <v>10000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5AF9-2D46-4B32-A59E-50C04661F74A}">
  <dimension ref="A7:DT83"/>
  <sheetViews>
    <sheetView showGridLines="0" zoomScaleNormal="100" workbookViewId="0">
      <pane xSplit="2" ySplit="12" topLeftCell="C43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2.75" outlineLevelRow="1" outlineLevelCol="1" x14ac:dyDescent="0.2"/>
  <cols>
    <col min="1" max="1" width="1.85546875" style="1" customWidth="1"/>
    <col min="2" max="2" width="34.85546875" style="26" bestFit="1" customWidth="1"/>
    <col min="3" max="3" width="11.42578125" style="1" bestFit="1" customWidth="1" outlineLevel="1"/>
    <col min="4" max="22" width="9.85546875" style="1" customWidth="1" outlineLevel="1"/>
    <col min="23" max="124" width="9.85546875" style="1" customWidth="1"/>
    <col min="125" max="16384" width="11.42578125" style="1"/>
  </cols>
  <sheetData>
    <row r="7" spans="1:124" ht="15" x14ac:dyDescent="0.25">
      <c r="A7" s="122" t="s">
        <v>156</v>
      </c>
      <c r="B7" s="123"/>
      <c r="E7" s="100" t="s">
        <v>131</v>
      </c>
      <c r="F7" s="98" t="s">
        <v>129</v>
      </c>
      <c r="G7" s="99" t="s">
        <v>130</v>
      </c>
    </row>
    <row r="8" spans="1:124" x14ac:dyDescent="0.2">
      <c r="B8" s="1"/>
      <c r="CQ8" s="94" t="s">
        <v>125</v>
      </c>
    </row>
    <row r="9" spans="1:124" ht="15" x14ac:dyDescent="0.25">
      <c r="B9" s="83" t="s">
        <v>110</v>
      </c>
      <c r="C9" s="81"/>
      <c r="D9" s="82"/>
      <c r="E9" s="82"/>
      <c r="F9" s="82"/>
      <c r="G9" s="82"/>
      <c r="H9" s="82"/>
      <c r="I9" s="81"/>
      <c r="J9" s="81"/>
      <c r="K9" s="82"/>
      <c r="L9" s="82"/>
      <c r="M9" s="82"/>
      <c r="N9" s="82"/>
      <c r="O9" s="82"/>
      <c r="P9" s="81"/>
      <c r="Q9" s="81"/>
      <c r="R9" s="84">
        <v>0</v>
      </c>
      <c r="S9" s="84">
        <v>-0.8</v>
      </c>
      <c r="T9" s="84">
        <v>-0.8</v>
      </c>
      <c r="U9" s="84">
        <v>-0.8</v>
      </c>
      <c r="V9" s="84">
        <v>-0.8</v>
      </c>
      <c r="W9" s="81"/>
      <c r="X9" s="81"/>
      <c r="Y9" s="84">
        <v>-0.8</v>
      </c>
      <c r="Z9" s="84">
        <v>-0.8</v>
      </c>
      <c r="AA9" s="84">
        <v>-0.8</v>
      </c>
      <c r="AB9" s="84">
        <v>-0.8</v>
      </c>
      <c r="AC9" s="84">
        <v>-0.8</v>
      </c>
      <c r="AD9" s="81"/>
      <c r="AE9" s="81"/>
      <c r="AF9" s="84">
        <v>-0.8</v>
      </c>
      <c r="AG9" s="84">
        <v>-0.8</v>
      </c>
      <c r="AH9" s="84">
        <v>-0.8</v>
      </c>
      <c r="AI9" s="84">
        <v>-0.8</v>
      </c>
      <c r="AJ9" s="84">
        <v>-0.8</v>
      </c>
      <c r="AK9" s="81"/>
      <c r="AL9" s="81"/>
      <c r="AM9" s="84">
        <v>-0.8</v>
      </c>
      <c r="AN9" s="84">
        <v>-0.8</v>
      </c>
      <c r="AO9" s="84">
        <v>-0.8</v>
      </c>
      <c r="AP9" s="84">
        <v>-0.8</v>
      </c>
      <c r="AQ9" s="84">
        <v>-0.8</v>
      </c>
      <c r="AR9" s="81"/>
      <c r="AS9" s="81"/>
      <c r="AT9" s="84">
        <v>-0.7</v>
      </c>
      <c r="AU9" s="84">
        <v>-0.7</v>
      </c>
      <c r="AV9" s="84">
        <v>-0.7</v>
      </c>
      <c r="AW9" s="84">
        <v>-0.7</v>
      </c>
      <c r="AX9" s="84">
        <v>-0.7</v>
      </c>
      <c r="AY9" s="81"/>
      <c r="AZ9" s="81"/>
      <c r="BA9" s="84">
        <v>-0.7</v>
      </c>
      <c r="BB9" s="84">
        <v>-0.7</v>
      </c>
      <c r="BC9" s="84">
        <v>-0.7</v>
      </c>
      <c r="BD9" s="84">
        <v>-0.7</v>
      </c>
      <c r="BE9" s="84">
        <v>-0.7</v>
      </c>
      <c r="BF9" s="81"/>
      <c r="BG9" s="81"/>
      <c r="BH9" s="84">
        <v>-0.5</v>
      </c>
      <c r="BI9" s="84">
        <v>-0.5</v>
      </c>
      <c r="BJ9" s="84">
        <v>-0.5</v>
      </c>
      <c r="BK9" s="84">
        <v>-0.5</v>
      </c>
      <c r="BL9" s="84">
        <v>-0.5</v>
      </c>
      <c r="BM9" s="81"/>
      <c r="BN9" s="81"/>
      <c r="BO9" s="84">
        <v>-0.5</v>
      </c>
      <c r="BP9" s="84">
        <v>-0.5</v>
      </c>
      <c r="BQ9" s="84">
        <v>-0.5</v>
      </c>
      <c r="BR9" s="84">
        <v>-0.5</v>
      </c>
      <c r="BS9" s="84">
        <v>-0.5</v>
      </c>
      <c r="BT9" s="81"/>
      <c r="BU9" s="81"/>
      <c r="BV9" s="84">
        <v>-0.33</v>
      </c>
      <c r="BW9" s="84">
        <v>-0.33</v>
      </c>
      <c r="BX9" s="84">
        <v>-0.33</v>
      </c>
      <c r="BY9" s="84">
        <v>-0.33</v>
      </c>
      <c r="BZ9" s="84">
        <v>-0.33</v>
      </c>
      <c r="CA9" s="81"/>
      <c r="CB9" s="81"/>
      <c r="CC9" s="84">
        <v>-0.2</v>
      </c>
      <c r="CD9" s="84">
        <v>-0.2</v>
      </c>
      <c r="CE9" s="84">
        <v>-0.2</v>
      </c>
      <c r="CF9" s="84">
        <v>-0.2</v>
      </c>
      <c r="CG9" s="84">
        <v>-0.2</v>
      </c>
      <c r="CH9" s="81"/>
      <c r="CI9" s="81"/>
      <c r="CJ9" s="84">
        <v>0.1</v>
      </c>
      <c r="CK9" s="84">
        <v>0.1</v>
      </c>
      <c r="CL9" s="84">
        <v>0.1</v>
      </c>
      <c r="CM9" s="84">
        <v>0.1</v>
      </c>
      <c r="CN9" s="84">
        <v>0.1</v>
      </c>
      <c r="CO9" s="81"/>
      <c r="CP9" s="81"/>
      <c r="CQ9" s="84">
        <v>0.1</v>
      </c>
      <c r="CR9" s="84">
        <v>0.1</v>
      </c>
      <c r="CS9" s="84">
        <v>0.1</v>
      </c>
      <c r="CT9" s="84">
        <v>0.1</v>
      </c>
      <c r="CU9" s="84">
        <v>0.1</v>
      </c>
      <c r="CV9" s="81"/>
      <c r="CW9" s="81"/>
      <c r="CX9" s="84">
        <v>0.1</v>
      </c>
      <c r="CY9" s="84">
        <v>0.1</v>
      </c>
      <c r="CZ9" s="84">
        <v>0.1</v>
      </c>
      <c r="DA9" s="84">
        <v>0.1</v>
      </c>
      <c r="DB9" s="84">
        <v>0.1</v>
      </c>
      <c r="DC9" s="81"/>
      <c r="DD9" s="81"/>
      <c r="DE9" s="84">
        <v>0.05</v>
      </c>
      <c r="DF9" s="84">
        <v>0.05</v>
      </c>
      <c r="DG9" s="84">
        <v>0.05</v>
      </c>
      <c r="DH9" s="84">
        <v>0.05</v>
      </c>
      <c r="DI9" s="84">
        <v>0.05</v>
      </c>
      <c r="DJ9" s="81"/>
      <c r="DK9" s="81"/>
      <c r="DL9" s="84">
        <v>0</v>
      </c>
      <c r="DM9" s="84">
        <v>0</v>
      </c>
      <c r="DN9" s="84">
        <v>0</v>
      </c>
      <c r="DO9" s="84">
        <v>0</v>
      </c>
      <c r="DP9" s="84">
        <v>0</v>
      </c>
      <c r="DQ9" s="81"/>
      <c r="DR9" s="81"/>
      <c r="DS9" s="84">
        <v>0</v>
      </c>
      <c r="DT9" s="84">
        <v>0</v>
      </c>
    </row>
    <row r="10" spans="1:124" ht="15" x14ac:dyDescent="0.25">
      <c r="B10" s="79"/>
      <c r="Y10" s="80"/>
      <c r="Z10" s="80"/>
      <c r="AA10" s="80"/>
      <c r="AB10" s="80"/>
      <c r="AC10" s="80"/>
      <c r="AF10" s="80"/>
      <c r="AG10" s="80"/>
      <c r="AH10" s="80"/>
      <c r="AI10" s="80"/>
      <c r="AJ10" s="80"/>
    </row>
    <row r="11" spans="1:124" ht="19.5" customHeight="1" x14ac:dyDescent="0.2">
      <c r="B11" s="124">
        <f ca="1">TODAY()</f>
        <v>44006</v>
      </c>
      <c r="C11" s="30" t="s">
        <v>0</v>
      </c>
      <c r="D11" s="5"/>
      <c r="E11" s="6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5"/>
      <c r="AC11" s="5"/>
      <c r="AD11" s="5"/>
      <c r="AE11" s="5"/>
      <c r="AF11" s="5"/>
      <c r="AG11" s="5"/>
      <c r="AH11" s="30" t="s">
        <v>3</v>
      </c>
      <c r="AI11" s="5"/>
      <c r="AJ11" s="5"/>
      <c r="AK11" s="5"/>
      <c r="AL11" s="5"/>
      <c r="AM11" s="5"/>
      <c r="AN11" s="6"/>
      <c r="AO11" s="6"/>
      <c r="AP11" s="5"/>
      <c r="AQ11" s="5"/>
      <c r="AR11" s="5"/>
      <c r="AS11" s="5"/>
      <c r="AT11" s="5"/>
      <c r="AU11" s="6"/>
      <c r="AV11" s="6"/>
      <c r="AW11" s="5"/>
      <c r="AX11" s="5"/>
      <c r="AY11" s="5"/>
      <c r="AZ11" s="5"/>
      <c r="BA11" s="5"/>
      <c r="BB11" s="6"/>
      <c r="BC11" s="6"/>
      <c r="BD11" s="5"/>
      <c r="BE11" s="5"/>
      <c r="BF11" s="5"/>
      <c r="BG11" s="5"/>
      <c r="BH11" s="5"/>
      <c r="BI11" s="6"/>
      <c r="BJ11" s="6"/>
      <c r="BK11" s="5"/>
      <c r="BL11" s="30" t="s">
        <v>26</v>
      </c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 t="s">
        <v>125</v>
      </c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</row>
    <row r="12" spans="1:124" x14ac:dyDescent="0.2">
      <c r="B12" s="125"/>
      <c r="C12" s="74">
        <v>43891</v>
      </c>
      <c r="D12" s="74">
        <f>C12+1</f>
        <v>43892</v>
      </c>
      <c r="E12" s="74">
        <f t="shared" ref="E12:BP12" si="0">D12+1</f>
        <v>43893</v>
      </c>
      <c r="F12" s="74">
        <f t="shared" si="0"/>
        <v>43894</v>
      </c>
      <c r="G12" s="74">
        <f t="shared" si="0"/>
        <v>43895</v>
      </c>
      <c r="H12" s="74">
        <f t="shared" si="0"/>
        <v>43896</v>
      </c>
      <c r="I12" s="74">
        <f t="shared" si="0"/>
        <v>43897</v>
      </c>
      <c r="J12" s="74">
        <f t="shared" si="0"/>
        <v>43898</v>
      </c>
      <c r="K12" s="74">
        <f t="shared" si="0"/>
        <v>43899</v>
      </c>
      <c r="L12" s="74">
        <f t="shared" si="0"/>
        <v>43900</v>
      </c>
      <c r="M12" s="74">
        <f t="shared" si="0"/>
        <v>43901</v>
      </c>
      <c r="N12" s="74">
        <f t="shared" si="0"/>
        <v>43902</v>
      </c>
      <c r="O12" s="74">
        <f t="shared" si="0"/>
        <v>43903</v>
      </c>
      <c r="P12" s="74">
        <f t="shared" si="0"/>
        <v>43904</v>
      </c>
      <c r="Q12" s="74">
        <f t="shared" si="0"/>
        <v>43905</v>
      </c>
      <c r="R12" s="74">
        <f t="shared" si="0"/>
        <v>43906</v>
      </c>
      <c r="S12" s="74">
        <f t="shared" si="0"/>
        <v>43907</v>
      </c>
      <c r="T12" s="74">
        <f t="shared" si="0"/>
        <v>43908</v>
      </c>
      <c r="U12" s="74">
        <f t="shared" si="0"/>
        <v>43909</v>
      </c>
      <c r="V12" s="74">
        <f t="shared" si="0"/>
        <v>43910</v>
      </c>
      <c r="W12" s="74">
        <f t="shared" si="0"/>
        <v>43911</v>
      </c>
      <c r="X12" s="74">
        <f t="shared" si="0"/>
        <v>43912</v>
      </c>
      <c r="Y12" s="74">
        <f t="shared" si="0"/>
        <v>43913</v>
      </c>
      <c r="Z12" s="74">
        <f t="shared" si="0"/>
        <v>43914</v>
      </c>
      <c r="AA12" s="74">
        <f t="shared" si="0"/>
        <v>43915</v>
      </c>
      <c r="AB12" s="74">
        <f t="shared" si="0"/>
        <v>43916</v>
      </c>
      <c r="AC12" s="74">
        <f t="shared" si="0"/>
        <v>43917</v>
      </c>
      <c r="AD12" s="74">
        <f t="shared" si="0"/>
        <v>43918</v>
      </c>
      <c r="AE12" s="74">
        <f t="shared" si="0"/>
        <v>43919</v>
      </c>
      <c r="AF12" s="74">
        <f t="shared" si="0"/>
        <v>43920</v>
      </c>
      <c r="AG12" s="74">
        <f t="shared" si="0"/>
        <v>43921</v>
      </c>
      <c r="AH12" s="74">
        <f t="shared" si="0"/>
        <v>43922</v>
      </c>
      <c r="AI12" s="74">
        <f t="shared" si="0"/>
        <v>43923</v>
      </c>
      <c r="AJ12" s="74">
        <f t="shared" si="0"/>
        <v>43924</v>
      </c>
      <c r="AK12" s="74">
        <f t="shared" si="0"/>
        <v>43925</v>
      </c>
      <c r="AL12" s="74">
        <f t="shared" si="0"/>
        <v>43926</v>
      </c>
      <c r="AM12" s="74">
        <f t="shared" si="0"/>
        <v>43927</v>
      </c>
      <c r="AN12" s="74">
        <f t="shared" si="0"/>
        <v>43928</v>
      </c>
      <c r="AO12" s="74">
        <f t="shared" si="0"/>
        <v>43929</v>
      </c>
      <c r="AP12" s="74">
        <f t="shared" si="0"/>
        <v>43930</v>
      </c>
      <c r="AQ12" s="74">
        <f t="shared" si="0"/>
        <v>43931</v>
      </c>
      <c r="AR12" s="74">
        <f t="shared" si="0"/>
        <v>43932</v>
      </c>
      <c r="AS12" s="74">
        <f t="shared" si="0"/>
        <v>43933</v>
      </c>
      <c r="AT12" s="74">
        <f t="shared" si="0"/>
        <v>43934</v>
      </c>
      <c r="AU12" s="74">
        <f t="shared" si="0"/>
        <v>43935</v>
      </c>
      <c r="AV12" s="74">
        <f t="shared" si="0"/>
        <v>43936</v>
      </c>
      <c r="AW12" s="74">
        <f t="shared" si="0"/>
        <v>43937</v>
      </c>
      <c r="AX12" s="74">
        <f t="shared" si="0"/>
        <v>43938</v>
      </c>
      <c r="AY12" s="74">
        <f t="shared" si="0"/>
        <v>43939</v>
      </c>
      <c r="AZ12" s="74">
        <f t="shared" si="0"/>
        <v>43940</v>
      </c>
      <c r="BA12" s="74">
        <f t="shared" si="0"/>
        <v>43941</v>
      </c>
      <c r="BB12" s="74">
        <f t="shared" si="0"/>
        <v>43942</v>
      </c>
      <c r="BC12" s="74">
        <f t="shared" si="0"/>
        <v>43943</v>
      </c>
      <c r="BD12" s="74">
        <f t="shared" si="0"/>
        <v>43944</v>
      </c>
      <c r="BE12" s="74">
        <f t="shared" si="0"/>
        <v>43945</v>
      </c>
      <c r="BF12" s="74">
        <f t="shared" si="0"/>
        <v>43946</v>
      </c>
      <c r="BG12" s="74">
        <f t="shared" si="0"/>
        <v>43947</v>
      </c>
      <c r="BH12" s="74">
        <f t="shared" si="0"/>
        <v>43948</v>
      </c>
      <c r="BI12" s="74">
        <f t="shared" si="0"/>
        <v>43949</v>
      </c>
      <c r="BJ12" s="74">
        <f t="shared" si="0"/>
        <v>43950</v>
      </c>
      <c r="BK12" s="74">
        <f t="shared" si="0"/>
        <v>43951</v>
      </c>
      <c r="BL12" s="74">
        <f t="shared" si="0"/>
        <v>43952</v>
      </c>
      <c r="BM12" s="74">
        <f t="shared" si="0"/>
        <v>43953</v>
      </c>
      <c r="BN12" s="74">
        <f t="shared" si="0"/>
        <v>43954</v>
      </c>
      <c r="BO12" s="74">
        <f t="shared" si="0"/>
        <v>43955</v>
      </c>
      <c r="BP12" s="74">
        <f t="shared" si="0"/>
        <v>43956</v>
      </c>
      <c r="BQ12" s="74">
        <f t="shared" ref="BQ12:CP12" si="1">BP12+1</f>
        <v>43957</v>
      </c>
      <c r="BR12" s="74">
        <f t="shared" si="1"/>
        <v>43958</v>
      </c>
      <c r="BS12" s="74">
        <f t="shared" si="1"/>
        <v>43959</v>
      </c>
      <c r="BT12" s="74">
        <f t="shared" si="1"/>
        <v>43960</v>
      </c>
      <c r="BU12" s="74">
        <f t="shared" si="1"/>
        <v>43961</v>
      </c>
      <c r="BV12" s="74">
        <f t="shared" si="1"/>
        <v>43962</v>
      </c>
      <c r="BW12" s="74">
        <f t="shared" si="1"/>
        <v>43963</v>
      </c>
      <c r="BX12" s="74">
        <f t="shared" si="1"/>
        <v>43964</v>
      </c>
      <c r="BY12" s="74">
        <f t="shared" si="1"/>
        <v>43965</v>
      </c>
      <c r="BZ12" s="74">
        <f t="shared" si="1"/>
        <v>43966</v>
      </c>
      <c r="CA12" s="74">
        <f t="shared" si="1"/>
        <v>43967</v>
      </c>
      <c r="CB12" s="74">
        <f t="shared" si="1"/>
        <v>43968</v>
      </c>
      <c r="CC12" s="74">
        <f t="shared" si="1"/>
        <v>43969</v>
      </c>
      <c r="CD12" s="74">
        <f t="shared" si="1"/>
        <v>43970</v>
      </c>
      <c r="CE12" s="74">
        <f t="shared" si="1"/>
        <v>43971</v>
      </c>
      <c r="CF12" s="74">
        <f t="shared" si="1"/>
        <v>43972</v>
      </c>
      <c r="CG12" s="74">
        <f t="shared" si="1"/>
        <v>43973</v>
      </c>
      <c r="CH12" s="74">
        <f t="shared" si="1"/>
        <v>43974</v>
      </c>
      <c r="CI12" s="74">
        <f t="shared" si="1"/>
        <v>43975</v>
      </c>
      <c r="CJ12" s="74">
        <f t="shared" si="1"/>
        <v>43976</v>
      </c>
      <c r="CK12" s="74">
        <f t="shared" si="1"/>
        <v>43977</v>
      </c>
      <c r="CL12" s="74">
        <f t="shared" si="1"/>
        <v>43978</v>
      </c>
      <c r="CM12" s="74">
        <f t="shared" si="1"/>
        <v>43979</v>
      </c>
      <c r="CN12" s="74">
        <f t="shared" si="1"/>
        <v>43980</v>
      </c>
      <c r="CO12" s="74">
        <f t="shared" si="1"/>
        <v>43981</v>
      </c>
      <c r="CP12" s="74">
        <f t="shared" si="1"/>
        <v>43982</v>
      </c>
      <c r="CQ12" s="74">
        <f t="shared" ref="CQ12" si="2">CP12+1</f>
        <v>43983</v>
      </c>
      <c r="CR12" s="74">
        <f t="shared" ref="CR12" si="3">CQ12+1</f>
        <v>43984</v>
      </c>
      <c r="CS12" s="74">
        <f t="shared" ref="CS12" si="4">CR12+1</f>
        <v>43985</v>
      </c>
      <c r="CT12" s="74">
        <f t="shared" ref="CT12" si="5">CS12+1</f>
        <v>43986</v>
      </c>
      <c r="CU12" s="74">
        <f t="shared" ref="CU12" si="6">CT12+1</f>
        <v>43987</v>
      </c>
      <c r="CV12" s="74">
        <f t="shared" ref="CV12" si="7">CU12+1</f>
        <v>43988</v>
      </c>
      <c r="CW12" s="74">
        <f t="shared" ref="CW12" si="8">CV12+1</f>
        <v>43989</v>
      </c>
      <c r="CX12" s="74">
        <f t="shared" ref="CX12" si="9">CW12+1</f>
        <v>43990</v>
      </c>
      <c r="CY12" s="74">
        <f t="shared" ref="CY12" si="10">CX12+1</f>
        <v>43991</v>
      </c>
      <c r="CZ12" s="74">
        <f t="shared" ref="CZ12" si="11">CY12+1</f>
        <v>43992</v>
      </c>
      <c r="DA12" s="74">
        <f t="shared" ref="DA12" si="12">CZ12+1</f>
        <v>43993</v>
      </c>
      <c r="DB12" s="74">
        <f t="shared" ref="DB12" si="13">DA12+1</f>
        <v>43994</v>
      </c>
      <c r="DC12" s="74">
        <f t="shared" ref="DC12" si="14">DB12+1</f>
        <v>43995</v>
      </c>
      <c r="DD12" s="74">
        <f t="shared" ref="DD12" si="15">DC12+1</f>
        <v>43996</v>
      </c>
      <c r="DE12" s="74">
        <f t="shared" ref="DE12" si="16">DD12+1</f>
        <v>43997</v>
      </c>
      <c r="DF12" s="74">
        <f t="shared" ref="DF12" si="17">DE12+1</f>
        <v>43998</v>
      </c>
      <c r="DG12" s="74">
        <f t="shared" ref="DG12" si="18">DF12+1</f>
        <v>43999</v>
      </c>
      <c r="DH12" s="74">
        <f t="shared" ref="DH12" si="19">DG12+1</f>
        <v>44000</v>
      </c>
      <c r="DI12" s="74">
        <f t="shared" ref="DI12" si="20">DH12+1</f>
        <v>44001</v>
      </c>
      <c r="DJ12" s="74">
        <f t="shared" ref="DJ12" si="21">DI12+1</f>
        <v>44002</v>
      </c>
      <c r="DK12" s="74">
        <f t="shared" ref="DK12" si="22">DJ12+1</f>
        <v>44003</v>
      </c>
      <c r="DL12" s="74">
        <f t="shared" ref="DL12" si="23">DK12+1</f>
        <v>44004</v>
      </c>
      <c r="DM12" s="74">
        <f t="shared" ref="DM12" si="24">DL12+1</f>
        <v>44005</v>
      </c>
      <c r="DN12" s="74">
        <f t="shared" ref="DN12" si="25">DM12+1</f>
        <v>44006</v>
      </c>
      <c r="DO12" s="74">
        <f t="shared" ref="DO12" si="26">DN12+1</f>
        <v>44007</v>
      </c>
      <c r="DP12" s="74">
        <f t="shared" ref="DP12" si="27">DO12+1</f>
        <v>44008</v>
      </c>
      <c r="DQ12" s="74">
        <f t="shared" ref="DQ12" si="28">DP12+1</f>
        <v>44009</v>
      </c>
      <c r="DR12" s="74">
        <f t="shared" ref="DR12" si="29">DQ12+1</f>
        <v>44010</v>
      </c>
      <c r="DS12" s="74">
        <f t="shared" ref="DS12" si="30">DR12+1</f>
        <v>44011</v>
      </c>
      <c r="DT12" s="74">
        <f t="shared" ref="DT12" si="31">DS12+1</f>
        <v>44012</v>
      </c>
    </row>
    <row r="13" spans="1:124" ht="15.75" x14ac:dyDescent="0.25">
      <c r="B13" s="7" t="s">
        <v>5</v>
      </c>
      <c r="C13" s="29" t="s">
        <v>25</v>
      </c>
      <c r="D13" s="8"/>
      <c r="E13" s="9"/>
      <c r="F13" s="9"/>
      <c r="G13" s="8"/>
      <c r="H13" s="8"/>
      <c r="I13" s="8"/>
      <c r="J13" s="8"/>
      <c r="K13" s="8"/>
      <c r="L13" s="9"/>
      <c r="M13" s="9"/>
      <c r="N13" s="8"/>
      <c r="O13" s="8"/>
      <c r="P13" s="8"/>
      <c r="Q13" s="8"/>
      <c r="R13" s="8"/>
      <c r="S13" s="9"/>
      <c r="T13" s="9"/>
      <c r="U13" s="8"/>
      <c r="V13" s="8"/>
      <c r="W13" s="29"/>
      <c r="X13" s="8"/>
      <c r="Y13" s="8"/>
      <c r="Z13" s="29" t="s">
        <v>6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</row>
    <row r="14" spans="1:124" x14ac:dyDescent="0.2">
      <c r="B14" s="10" t="s">
        <v>7</v>
      </c>
      <c r="C14" s="101">
        <v>100000</v>
      </c>
      <c r="D14" s="97">
        <f>C40-D15</f>
        <v>156000</v>
      </c>
      <c r="E14" s="97">
        <f>D40</f>
        <v>153875.55555555556</v>
      </c>
      <c r="F14" s="97">
        <f>E40-F15</f>
        <v>162764.44444444444</v>
      </c>
      <c r="G14" s="97">
        <f>F40-G15</f>
        <v>171653.33333333331</v>
      </c>
      <c r="H14" s="97">
        <f>G40</f>
        <v>153042.22222222219</v>
      </c>
      <c r="I14" s="101">
        <f>H40-I15</f>
        <v>161931.11111111107</v>
      </c>
      <c r="J14" s="101">
        <f>I40</f>
        <v>161931.11111111107</v>
      </c>
      <c r="K14" s="97">
        <f>J40-K15</f>
        <v>161931.11111111107</v>
      </c>
      <c r="L14" s="97">
        <f>K40</f>
        <v>163406.66666666663</v>
      </c>
      <c r="M14" s="97">
        <f>L40-M15</f>
        <v>172295.5555555555</v>
      </c>
      <c r="N14" s="97">
        <f>M40-N15</f>
        <v>181184.44444444438</v>
      </c>
      <c r="O14" s="97">
        <f>N40</f>
        <v>141973.33333333326</v>
      </c>
      <c r="P14" s="101">
        <f>O40-P15</f>
        <v>150862.22222222213</v>
      </c>
      <c r="Q14" s="101">
        <f>P40</f>
        <v>150862.22222222213</v>
      </c>
      <c r="R14" s="97">
        <f>Q40-R15</f>
        <v>150862.22222222213</v>
      </c>
      <c r="S14" s="97">
        <f>R40</f>
        <v>152961.77777777769</v>
      </c>
      <c r="T14" s="97">
        <f>S40-T15</f>
        <v>154739.55555555547</v>
      </c>
      <c r="U14" s="97">
        <f>T40-U15</f>
        <v>156517.33333333326</v>
      </c>
      <c r="V14" s="97">
        <f>U40</f>
        <v>135195.11111111104</v>
      </c>
      <c r="W14" s="101">
        <f>V40-W15</f>
        <v>136972.88888888882</v>
      </c>
      <c r="X14" s="101">
        <f>W40</f>
        <v>136972.88888888882</v>
      </c>
      <c r="Y14" s="11">
        <f>X40-Y15</f>
        <v>136972.88888888882</v>
      </c>
      <c r="Z14" s="11">
        <f>Y40</f>
        <v>119171.99999999993</v>
      </c>
      <c r="AA14" s="11">
        <f>Z40-AA15</f>
        <v>120949.77777777771</v>
      </c>
      <c r="AB14" s="11">
        <f>AA40-AB15</f>
        <v>122727.55555555549</v>
      </c>
      <c r="AC14" s="11">
        <f>AB40</f>
        <v>101405.33333333327</v>
      </c>
      <c r="AD14" s="12">
        <f>AC40-AD15</f>
        <v>41603.111111111051</v>
      </c>
      <c r="AE14" s="12">
        <f>AD40</f>
        <v>41603.111111111051</v>
      </c>
      <c r="AF14" s="11">
        <f>AE40-AF15</f>
        <v>41603.111111111051</v>
      </c>
      <c r="AG14" s="11">
        <f>AF40</f>
        <v>39258.222222222161</v>
      </c>
      <c r="AH14" s="11">
        <f>AG40-AH15</f>
        <v>41035.999999999942</v>
      </c>
      <c r="AI14" s="11">
        <f>AH40-AI15</f>
        <v>117813.77777777772</v>
      </c>
      <c r="AJ14" s="11">
        <f>AI40</f>
        <v>94767.555555555504</v>
      </c>
      <c r="AK14" s="12">
        <f>AJ40-AK15</f>
        <v>108545.33333333328</v>
      </c>
      <c r="AL14" s="12">
        <f>AK40</f>
        <v>108545.33333333328</v>
      </c>
      <c r="AM14" s="11">
        <f>AL40-AM15</f>
        <v>108545.33333333328</v>
      </c>
      <c r="AN14" s="11">
        <f>AM40</f>
        <v>106200.44444444439</v>
      </c>
      <c r="AO14" s="11">
        <f>AN40-AO15</f>
        <v>105378.22222222218</v>
      </c>
      <c r="AP14" s="11">
        <f>AO40-AP15</f>
        <v>107155.99999999996</v>
      </c>
      <c r="AQ14" s="11">
        <f>AP40</f>
        <v>87709.777777777737</v>
      </c>
      <c r="AR14" s="12">
        <f>AQ40-AR15</f>
        <v>89487.555555555518</v>
      </c>
      <c r="AS14" s="12">
        <f>AR40</f>
        <v>89487.555555555518</v>
      </c>
      <c r="AT14" s="11">
        <f>AS40-AT15</f>
        <v>89487.555555555518</v>
      </c>
      <c r="AU14" s="11">
        <f>AT40</f>
        <v>89154.22222222219</v>
      </c>
      <c r="AV14" s="11">
        <f>AU40-AV15</f>
        <v>63420.888888888861</v>
      </c>
      <c r="AW14" s="11">
        <f>AV40-AW15</f>
        <v>66087.555555555533</v>
      </c>
      <c r="AX14" s="11">
        <f>AW40</f>
        <v>48154.222222222204</v>
      </c>
      <c r="AY14" s="12">
        <f>AX40-AY15</f>
        <v>50820.888888888869</v>
      </c>
      <c r="AZ14" s="12">
        <f>AY40</f>
        <v>50820.888888888869</v>
      </c>
      <c r="BA14" s="11">
        <f>AZ40-BA15</f>
        <v>50820.888888888869</v>
      </c>
      <c r="BB14" s="11">
        <f>BA40</f>
        <v>60487.555555555533</v>
      </c>
      <c r="BC14" s="11">
        <f>BB40-BC15</f>
        <v>63154.222222222197</v>
      </c>
      <c r="BD14" s="11">
        <f>BC40-BD15</f>
        <v>65820.888888888861</v>
      </c>
      <c r="BE14" s="11">
        <f>BD40</f>
        <v>44387.555555555533</v>
      </c>
      <c r="BF14" s="12">
        <f>BE40-BF15</f>
        <v>47054.222222222197</v>
      </c>
      <c r="BG14" s="12">
        <f>BF40</f>
        <v>47054.222222222197</v>
      </c>
      <c r="BH14" s="11">
        <f>BG40-BH15</f>
        <v>47054.222222222197</v>
      </c>
      <c r="BI14" s="11">
        <f>BH40</f>
        <v>44831.999999999978</v>
      </c>
      <c r="BJ14" s="11">
        <f>BI40-BJ15</f>
        <v>49276.444444444423</v>
      </c>
      <c r="BK14" s="11">
        <f>BJ40-BK15</f>
        <v>12120.888888888869</v>
      </c>
      <c r="BL14" s="11">
        <f>BK40</f>
        <v>8465.3333333333139</v>
      </c>
      <c r="BM14" s="12">
        <f>BL40-BM15</f>
        <v>12909.777777777759</v>
      </c>
      <c r="BN14" s="12">
        <f>BM40</f>
        <v>12909.777777777759</v>
      </c>
      <c r="BO14" s="11">
        <f>BN40-BO15</f>
        <v>12909.777777777759</v>
      </c>
      <c r="BP14" s="11">
        <f>BO40</f>
        <v>23963.555555555537</v>
      </c>
      <c r="BQ14" s="11">
        <f>BP40-BQ15</f>
        <v>28407.999999999982</v>
      </c>
      <c r="BR14" s="11">
        <f>BQ40-BR15</f>
        <v>32852.444444444423</v>
      </c>
      <c r="BS14" s="11">
        <f>BR40</f>
        <v>29196.888888888869</v>
      </c>
      <c r="BT14" s="12">
        <f>BS40-BT15</f>
        <v>33641.333333333314</v>
      </c>
      <c r="BU14" s="12">
        <f>BT40</f>
        <v>33641.333333333314</v>
      </c>
      <c r="BV14" s="11">
        <f>BU40-BV15</f>
        <v>33641.333333333314</v>
      </c>
      <c r="BW14" s="11">
        <f>BV40</f>
        <v>34739.555555555533</v>
      </c>
      <c r="BX14" s="11">
        <f>BW40-BX15</f>
        <v>40695.111111111088</v>
      </c>
      <c r="BY14" s="11">
        <f>BX40-BY15</f>
        <v>46650.666666666642</v>
      </c>
      <c r="BZ14" s="11">
        <f>BY40</f>
        <v>29506.222222222197</v>
      </c>
      <c r="CA14" s="12">
        <f>BZ40-CA15</f>
        <v>35461.777777777752</v>
      </c>
      <c r="CB14" s="12">
        <f>CA40</f>
        <v>35461.777777777752</v>
      </c>
      <c r="CC14" s="11">
        <f>CB40-CC15</f>
        <v>35461.777777777752</v>
      </c>
      <c r="CD14" s="11">
        <f>CC40</f>
        <v>37906.222222222197</v>
      </c>
      <c r="CE14" s="11">
        <f>CD40-CE15</f>
        <v>45017.333333333307</v>
      </c>
      <c r="CF14" s="11">
        <f>CE40-CF15</f>
        <v>52128.444444444416</v>
      </c>
      <c r="CG14" s="11">
        <f>CF40</f>
        <v>51139.555555555526</v>
      </c>
      <c r="CH14" s="12">
        <f>CG40-CH15</f>
        <v>58250.666666666635</v>
      </c>
      <c r="CI14" s="12">
        <f>CH40</f>
        <v>58250.666666666635</v>
      </c>
      <c r="CJ14" s="11">
        <f>CI40-CJ15</f>
        <v>58250.666666666635</v>
      </c>
      <c r="CK14" s="11">
        <f>CJ40</f>
        <v>59361.777777777745</v>
      </c>
      <c r="CL14" s="11">
        <f>CK40-CL15</f>
        <v>69139.555555555518</v>
      </c>
      <c r="CM14" s="11">
        <f>CL40-CM15</f>
        <v>78917.333333333299</v>
      </c>
      <c r="CN14" s="11">
        <f>CM40</f>
        <v>80595.11111111108</v>
      </c>
      <c r="CO14" s="12">
        <f>CN40-CO15</f>
        <v>50852.888888888861</v>
      </c>
      <c r="CP14" s="12">
        <f>CO40</f>
        <v>50852.888888888861</v>
      </c>
      <c r="CQ14" s="11">
        <f>CP40-CQ15</f>
        <v>50852.888888888861</v>
      </c>
      <c r="CR14" s="11">
        <f>CQ40</f>
        <v>54963.999999999971</v>
      </c>
      <c r="CS14" s="11">
        <f>CR40-CS15</f>
        <v>64741.777777777752</v>
      </c>
      <c r="CT14" s="11">
        <f>CS40-CT15</f>
        <v>74519.555555555533</v>
      </c>
      <c r="CU14" s="11">
        <f>CT40</f>
        <v>85885.333333333314</v>
      </c>
      <c r="CV14" s="12">
        <f>CU40-CV15</f>
        <v>95663.111111111095</v>
      </c>
      <c r="CW14" s="12">
        <f>CV40</f>
        <v>95663.111111111095</v>
      </c>
      <c r="CX14" s="11">
        <f>CW40-CX15</f>
        <v>95663.111111111095</v>
      </c>
      <c r="CY14" s="11">
        <f>CX40</f>
        <v>98862.222222222204</v>
      </c>
      <c r="CZ14" s="11">
        <f>CY40-CZ15</f>
        <v>108639.99999999999</v>
      </c>
      <c r="DA14" s="11">
        <f>CZ40-DA15</f>
        <v>118417.77777777777</v>
      </c>
      <c r="DB14" s="11">
        <f>DA40</f>
        <v>118595.55555555555</v>
      </c>
      <c r="DC14" s="12">
        <f>DB40-DC15</f>
        <v>112749.33333333333</v>
      </c>
      <c r="DD14" s="12">
        <f>DC40</f>
        <v>112749.33333333333</v>
      </c>
      <c r="DE14" s="11">
        <f>DD40-DE15</f>
        <v>112749.33333333333</v>
      </c>
      <c r="DF14" s="11">
        <f>DE40</f>
        <v>116582.66666666666</v>
      </c>
      <c r="DG14" s="11">
        <f>DF40-DG15</f>
        <v>125915.99999999999</v>
      </c>
      <c r="DH14" s="11">
        <f>DG40-DH15</f>
        <v>135249.33333333331</v>
      </c>
      <c r="DI14" s="11">
        <f>DH40</f>
        <v>134982.66666666666</v>
      </c>
      <c r="DJ14" s="12">
        <f>DI40-DJ15</f>
        <v>144316</v>
      </c>
      <c r="DK14" s="12">
        <f>DJ40</f>
        <v>144316</v>
      </c>
      <c r="DL14" s="11">
        <f>DK40-DL15</f>
        <v>144316</v>
      </c>
      <c r="DM14" s="11">
        <f>DL40</f>
        <v>147871.55555555556</v>
      </c>
      <c r="DN14" s="11">
        <f>DM40-DN15</f>
        <v>152760.44444444444</v>
      </c>
      <c r="DO14" s="11">
        <f>DN40-DO15</f>
        <v>161649.33333333331</v>
      </c>
      <c r="DP14" s="11">
        <f>DO40</f>
        <v>160938.22222222219</v>
      </c>
      <c r="DQ14" s="12">
        <f>DP40-DQ15</f>
        <v>92307.11111111108</v>
      </c>
      <c r="DR14" s="12">
        <f>DQ40</f>
        <v>92307.11111111108</v>
      </c>
      <c r="DS14" s="11">
        <f>DR40-DS15</f>
        <v>92307.11111111108</v>
      </c>
      <c r="DT14" s="11">
        <f>DS40</f>
        <v>95862.666666666642</v>
      </c>
    </row>
    <row r="15" spans="1:124" x14ac:dyDescent="0.2">
      <c r="B15" s="10" t="s">
        <v>8</v>
      </c>
      <c r="C15" s="101">
        <v>6000</v>
      </c>
      <c r="D15" s="102"/>
      <c r="E15" s="97"/>
      <c r="F15" s="97"/>
      <c r="G15" s="97"/>
      <c r="H15" s="97"/>
      <c r="I15" s="101"/>
      <c r="J15" s="101"/>
      <c r="K15" s="97"/>
      <c r="L15" s="97"/>
      <c r="M15" s="97"/>
      <c r="N15" s="97"/>
      <c r="O15" s="97"/>
      <c r="P15" s="101"/>
      <c r="Q15" s="101"/>
      <c r="R15" s="97"/>
      <c r="S15" s="97"/>
      <c r="T15" s="97"/>
      <c r="U15" s="97"/>
      <c r="V15" s="97"/>
      <c r="W15" s="101"/>
      <c r="X15" s="101"/>
      <c r="Y15" s="11"/>
      <c r="Z15" s="11"/>
      <c r="AA15" s="11"/>
      <c r="AB15" s="11"/>
      <c r="AC15" s="11"/>
      <c r="AD15" s="12"/>
      <c r="AE15" s="12"/>
      <c r="AF15" s="11"/>
      <c r="AG15" s="11"/>
      <c r="AH15" s="11"/>
      <c r="AI15" s="11"/>
      <c r="AJ15" s="11"/>
      <c r="AK15" s="12"/>
      <c r="AL15" s="12"/>
      <c r="AM15" s="11"/>
      <c r="AN15" s="11"/>
      <c r="AO15" s="11"/>
      <c r="AP15" s="11"/>
      <c r="AQ15" s="11"/>
      <c r="AR15" s="12"/>
      <c r="AS15" s="12"/>
      <c r="AT15" s="11"/>
      <c r="AU15" s="11"/>
      <c r="AV15" s="11"/>
      <c r="AW15" s="11"/>
      <c r="AX15" s="11"/>
      <c r="AY15" s="12"/>
      <c r="AZ15" s="12"/>
      <c r="BA15" s="11"/>
      <c r="BB15" s="11"/>
      <c r="BC15" s="11"/>
      <c r="BD15" s="11"/>
      <c r="BE15" s="11"/>
      <c r="BF15" s="12"/>
      <c r="BG15" s="12"/>
      <c r="BH15" s="11"/>
      <c r="BI15" s="11"/>
      <c r="BJ15" s="11"/>
      <c r="BK15" s="11"/>
      <c r="BL15" s="11"/>
      <c r="BM15" s="12"/>
      <c r="BN15" s="12"/>
      <c r="BO15" s="11"/>
      <c r="BP15" s="11"/>
      <c r="BQ15" s="11"/>
      <c r="BR15" s="11"/>
      <c r="BS15" s="11"/>
      <c r="BT15" s="12"/>
      <c r="BU15" s="12"/>
      <c r="BV15" s="11"/>
      <c r="BW15" s="11"/>
      <c r="BX15" s="11"/>
      <c r="BY15" s="11"/>
      <c r="BZ15" s="11"/>
      <c r="CA15" s="12"/>
      <c r="CB15" s="12"/>
      <c r="CC15" s="11"/>
      <c r="CD15" s="11"/>
      <c r="CE15" s="11"/>
      <c r="CF15" s="11"/>
      <c r="CG15" s="11"/>
      <c r="CH15" s="12"/>
      <c r="CI15" s="12"/>
      <c r="CJ15" s="11"/>
      <c r="CK15" s="11"/>
      <c r="CL15" s="11"/>
      <c r="CM15" s="11"/>
      <c r="CN15" s="11"/>
      <c r="CO15" s="12"/>
      <c r="CP15" s="12"/>
      <c r="CQ15" s="11"/>
      <c r="CR15" s="11"/>
      <c r="CS15" s="11"/>
      <c r="CT15" s="11"/>
      <c r="CU15" s="11"/>
      <c r="CV15" s="12"/>
      <c r="CW15" s="12"/>
      <c r="CX15" s="11"/>
      <c r="CY15" s="11"/>
      <c r="CZ15" s="11"/>
      <c r="DA15" s="11"/>
      <c r="DB15" s="11"/>
      <c r="DC15" s="12"/>
      <c r="DD15" s="12"/>
      <c r="DE15" s="11"/>
      <c r="DF15" s="11"/>
      <c r="DG15" s="11"/>
      <c r="DH15" s="11"/>
      <c r="DI15" s="11"/>
      <c r="DJ15" s="12"/>
      <c r="DK15" s="12"/>
      <c r="DL15" s="11"/>
      <c r="DM15" s="11"/>
      <c r="DN15" s="11"/>
      <c r="DO15" s="11"/>
      <c r="DP15" s="11"/>
      <c r="DQ15" s="12"/>
      <c r="DR15" s="12"/>
      <c r="DS15" s="11"/>
      <c r="DT15" s="11"/>
    </row>
    <row r="16" spans="1:124" x14ac:dyDescent="0.2">
      <c r="B16" s="10" t="s">
        <v>24</v>
      </c>
      <c r="C16" s="101">
        <v>50000</v>
      </c>
      <c r="D16" s="97"/>
      <c r="E16" s="97"/>
      <c r="F16" s="97"/>
      <c r="G16" s="97"/>
      <c r="H16" s="97"/>
      <c r="I16" s="101"/>
      <c r="J16" s="101"/>
      <c r="K16" s="97"/>
      <c r="L16" s="97"/>
      <c r="M16" s="97"/>
      <c r="N16" s="97"/>
      <c r="O16" s="97"/>
      <c r="P16" s="101"/>
      <c r="Q16" s="101"/>
      <c r="R16" s="97"/>
      <c r="S16" s="97"/>
      <c r="T16" s="97"/>
      <c r="U16" s="97"/>
      <c r="V16" s="97"/>
      <c r="W16" s="101"/>
      <c r="X16" s="101"/>
      <c r="Y16" s="11"/>
      <c r="Z16" s="11"/>
      <c r="AA16" s="11"/>
      <c r="AB16" s="11"/>
      <c r="AC16" s="11"/>
      <c r="AD16" s="12"/>
      <c r="AE16" s="12"/>
      <c r="AF16" s="11"/>
      <c r="AG16" s="11"/>
      <c r="AH16" s="11"/>
      <c r="AI16" s="11"/>
      <c r="AJ16" s="11"/>
      <c r="AK16" s="12"/>
      <c r="AL16" s="12"/>
      <c r="AM16" s="11"/>
      <c r="AN16" s="11"/>
      <c r="AO16" s="11"/>
      <c r="AP16" s="11"/>
      <c r="AQ16" s="11"/>
      <c r="AR16" s="12"/>
      <c r="AS16" s="12"/>
      <c r="AT16" s="11"/>
      <c r="AU16" s="11"/>
      <c r="AV16" s="11"/>
      <c r="AW16" s="11"/>
      <c r="AX16" s="11"/>
      <c r="AY16" s="12"/>
      <c r="AZ16" s="12"/>
      <c r="BA16" s="11"/>
      <c r="BB16" s="11"/>
      <c r="BC16" s="11"/>
      <c r="BD16" s="11"/>
      <c r="BE16" s="11"/>
      <c r="BF16" s="12"/>
      <c r="BG16" s="12"/>
      <c r="BH16" s="11"/>
      <c r="BI16" s="11"/>
      <c r="BJ16" s="11"/>
      <c r="BK16" s="11"/>
      <c r="BL16" s="11"/>
      <c r="BM16" s="12"/>
      <c r="BN16" s="12"/>
      <c r="BO16" s="11"/>
      <c r="BP16" s="11"/>
      <c r="BQ16" s="11"/>
      <c r="BR16" s="11"/>
      <c r="BS16" s="11"/>
      <c r="BT16" s="12"/>
      <c r="BU16" s="12"/>
      <c r="BV16" s="11"/>
      <c r="BW16" s="11"/>
      <c r="BX16" s="11"/>
      <c r="BY16" s="11"/>
      <c r="BZ16" s="11"/>
      <c r="CA16" s="12"/>
      <c r="CB16" s="12"/>
      <c r="CC16" s="11"/>
      <c r="CD16" s="11"/>
      <c r="CE16" s="11"/>
      <c r="CF16" s="11"/>
      <c r="CG16" s="11"/>
      <c r="CH16" s="12"/>
      <c r="CI16" s="12"/>
      <c r="CJ16" s="11"/>
      <c r="CK16" s="11"/>
      <c r="CL16" s="11"/>
      <c r="CM16" s="11"/>
      <c r="CN16" s="11"/>
      <c r="CO16" s="12"/>
      <c r="CP16" s="12"/>
      <c r="CQ16" s="11"/>
      <c r="CR16" s="11"/>
      <c r="CS16" s="11"/>
      <c r="CT16" s="11"/>
      <c r="CU16" s="11"/>
      <c r="CV16" s="12"/>
      <c r="CW16" s="12"/>
      <c r="CX16" s="11"/>
      <c r="CY16" s="11"/>
      <c r="CZ16" s="11"/>
      <c r="DA16" s="11"/>
      <c r="DB16" s="11"/>
      <c r="DC16" s="12"/>
      <c r="DD16" s="12"/>
      <c r="DE16" s="11"/>
      <c r="DF16" s="11"/>
      <c r="DG16" s="11"/>
      <c r="DH16" s="11"/>
      <c r="DI16" s="11"/>
      <c r="DJ16" s="12"/>
      <c r="DK16" s="12"/>
      <c r="DL16" s="11"/>
      <c r="DM16" s="11"/>
      <c r="DN16" s="11"/>
      <c r="DO16" s="11"/>
      <c r="DP16" s="11"/>
      <c r="DQ16" s="12"/>
      <c r="DR16" s="12"/>
      <c r="DS16" s="11"/>
      <c r="DT16" s="11"/>
    </row>
    <row r="17" spans="2:124" s="16" customFormat="1" x14ac:dyDescent="0.2">
      <c r="B17" s="13" t="s">
        <v>9</v>
      </c>
      <c r="C17" s="15">
        <f>SUM(C14:C16)</f>
        <v>156000</v>
      </c>
      <c r="D17" s="14">
        <f t="shared" ref="D17:Q17" si="32">SUM(D14:D16)</f>
        <v>156000</v>
      </c>
      <c r="E17" s="14">
        <f t="shared" si="32"/>
        <v>153875.55555555556</v>
      </c>
      <c r="F17" s="14">
        <f t="shared" si="32"/>
        <v>162764.44444444444</v>
      </c>
      <c r="G17" s="14">
        <f t="shared" si="32"/>
        <v>171653.33333333331</v>
      </c>
      <c r="H17" s="14">
        <f t="shared" si="32"/>
        <v>153042.22222222219</v>
      </c>
      <c r="I17" s="15">
        <f t="shared" si="32"/>
        <v>161931.11111111107</v>
      </c>
      <c r="J17" s="15">
        <f t="shared" si="32"/>
        <v>161931.11111111107</v>
      </c>
      <c r="K17" s="14">
        <f t="shared" si="32"/>
        <v>161931.11111111107</v>
      </c>
      <c r="L17" s="14">
        <f t="shared" si="32"/>
        <v>163406.66666666663</v>
      </c>
      <c r="M17" s="14">
        <f t="shared" si="32"/>
        <v>172295.5555555555</v>
      </c>
      <c r="N17" s="14">
        <f t="shared" si="32"/>
        <v>181184.44444444438</v>
      </c>
      <c r="O17" s="14">
        <f t="shared" si="32"/>
        <v>141973.33333333326</v>
      </c>
      <c r="P17" s="15">
        <f t="shared" si="32"/>
        <v>150862.22222222213</v>
      </c>
      <c r="Q17" s="15">
        <f t="shared" si="32"/>
        <v>150862.22222222213</v>
      </c>
      <c r="R17" s="14">
        <f t="shared" ref="R17" si="33">SUM(R14:R16)</f>
        <v>150862.22222222213</v>
      </c>
      <c r="S17" s="14">
        <f t="shared" ref="S17" si="34">SUM(S14:S16)</f>
        <v>152961.77777777769</v>
      </c>
      <c r="T17" s="14">
        <f t="shared" ref="T17" si="35">SUM(T14:T16)</f>
        <v>154739.55555555547</v>
      </c>
      <c r="U17" s="14">
        <f t="shared" ref="U17" si="36">SUM(U14:U16)</f>
        <v>156517.33333333326</v>
      </c>
      <c r="V17" s="14">
        <f t="shared" ref="V17" si="37">SUM(V14:V16)</f>
        <v>135195.11111111104</v>
      </c>
      <c r="W17" s="15">
        <f t="shared" ref="W17" si="38">SUM(W14:W16)</f>
        <v>136972.88888888882</v>
      </c>
      <c r="X17" s="15">
        <f t="shared" ref="X17" si="39">SUM(X14:X16)</f>
        <v>136972.88888888882</v>
      </c>
      <c r="Y17" s="14">
        <f t="shared" ref="Y17" si="40">SUM(Y14:Y16)</f>
        <v>136972.88888888882</v>
      </c>
      <c r="Z17" s="14">
        <f t="shared" ref="Z17" si="41">SUM(Z14:Z16)</f>
        <v>119171.99999999993</v>
      </c>
      <c r="AA17" s="14">
        <f t="shared" ref="AA17" si="42">SUM(AA14:AA16)</f>
        <v>120949.77777777771</v>
      </c>
      <c r="AB17" s="14">
        <f t="shared" ref="AB17" si="43">SUM(AB14:AB16)</f>
        <v>122727.55555555549</v>
      </c>
      <c r="AC17" s="14">
        <f t="shared" ref="AC17" si="44">SUM(AC14:AC16)</f>
        <v>101405.33333333327</v>
      </c>
      <c r="AD17" s="15">
        <f t="shared" ref="AD17" si="45">SUM(AD14:AD16)</f>
        <v>41603.111111111051</v>
      </c>
      <c r="AE17" s="15">
        <f t="shared" ref="AE17" si="46">SUM(AE14:AE16)</f>
        <v>41603.111111111051</v>
      </c>
      <c r="AF17" s="14">
        <f t="shared" ref="AF17" si="47">SUM(AF14:AF16)</f>
        <v>41603.111111111051</v>
      </c>
      <c r="AG17" s="14">
        <f t="shared" ref="AG17" si="48">SUM(AG14:AG16)</f>
        <v>39258.222222222161</v>
      </c>
      <c r="AH17" s="14">
        <f t="shared" ref="AH17" si="49">SUM(AH14:AH16)</f>
        <v>41035.999999999942</v>
      </c>
      <c r="AI17" s="14">
        <f t="shared" ref="AI17" si="50">SUM(AI14:AI16)</f>
        <v>117813.77777777772</v>
      </c>
      <c r="AJ17" s="14">
        <f t="shared" ref="AJ17" si="51">SUM(AJ14:AJ16)</f>
        <v>94767.555555555504</v>
      </c>
      <c r="AK17" s="15">
        <f t="shared" ref="AK17" si="52">SUM(AK14:AK16)</f>
        <v>108545.33333333328</v>
      </c>
      <c r="AL17" s="15">
        <f t="shared" ref="AL17" si="53">SUM(AL14:AL16)</f>
        <v>108545.33333333328</v>
      </c>
      <c r="AM17" s="14">
        <f t="shared" ref="AM17" si="54">SUM(AM14:AM16)</f>
        <v>108545.33333333328</v>
      </c>
      <c r="AN17" s="14">
        <f t="shared" ref="AN17" si="55">SUM(AN14:AN16)</f>
        <v>106200.44444444439</v>
      </c>
      <c r="AO17" s="14">
        <f t="shared" ref="AO17" si="56">SUM(AO14:AO16)</f>
        <v>105378.22222222218</v>
      </c>
      <c r="AP17" s="14">
        <f t="shared" ref="AP17" si="57">SUM(AP14:AP16)</f>
        <v>107155.99999999996</v>
      </c>
      <c r="AQ17" s="14">
        <f t="shared" ref="AQ17" si="58">SUM(AQ14:AQ16)</f>
        <v>87709.777777777737</v>
      </c>
      <c r="AR17" s="15">
        <f t="shared" ref="AR17" si="59">SUM(AR14:AR16)</f>
        <v>89487.555555555518</v>
      </c>
      <c r="AS17" s="15">
        <f t="shared" ref="AS17" si="60">SUM(AS14:AS16)</f>
        <v>89487.555555555518</v>
      </c>
      <c r="AT17" s="14">
        <f t="shared" ref="AT17" si="61">SUM(AT14:AT16)</f>
        <v>89487.555555555518</v>
      </c>
      <c r="AU17" s="14">
        <f t="shared" ref="AU17" si="62">SUM(AU14:AU16)</f>
        <v>89154.22222222219</v>
      </c>
      <c r="AV17" s="14">
        <f t="shared" ref="AV17" si="63">SUM(AV14:AV16)</f>
        <v>63420.888888888861</v>
      </c>
      <c r="AW17" s="14">
        <f t="shared" ref="AW17" si="64">SUM(AW14:AW16)</f>
        <v>66087.555555555533</v>
      </c>
      <c r="AX17" s="14">
        <f t="shared" ref="AX17" si="65">SUM(AX14:AX16)</f>
        <v>48154.222222222204</v>
      </c>
      <c r="AY17" s="15">
        <f t="shared" ref="AY17" si="66">SUM(AY14:AY16)</f>
        <v>50820.888888888869</v>
      </c>
      <c r="AZ17" s="15">
        <f t="shared" ref="AZ17" si="67">SUM(AZ14:AZ16)</f>
        <v>50820.888888888869</v>
      </c>
      <c r="BA17" s="14">
        <f t="shared" ref="BA17" si="68">SUM(BA14:BA16)</f>
        <v>50820.888888888869</v>
      </c>
      <c r="BB17" s="14">
        <f t="shared" ref="BB17" si="69">SUM(BB14:BB16)</f>
        <v>60487.555555555533</v>
      </c>
      <c r="BC17" s="14">
        <f t="shared" ref="BC17" si="70">SUM(BC14:BC16)</f>
        <v>63154.222222222197</v>
      </c>
      <c r="BD17" s="14">
        <f t="shared" ref="BD17" si="71">SUM(BD14:BD16)</f>
        <v>65820.888888888861</v>
      </c>
      <c r="BE17" s="14">
        <f t="shared" ref="BE17" si="72">SUM(BE14:BE16)</f>
        <v>44387.555555555533</v>
      </c>
      <c r="BF17" s="15">
        <f t="shared" ref="BF17" si="73">SUM(BF14:BF16)</f>
        <v>47054.222222222197</v>
      </c>
      <c r="BG17" s="15">
        <f t="shared" ref="BG17" si="74">SUM(BG14:BG16)</f>
        <v>47054.222222222197</v>
      </c>
      <c r="BH17" s="14">
        <f t="shared" ref="BH17" si="75">SUM(BH14:BH16)</f>
        <v>47054.222222222197</v>
      </c>
      <c r="BI17" s="14">
        <f t="shared" ref="BI17" si="76">SUM(BI14:BI16)</f>
        <v>44831.999999999978</v>
      </c>
      <c r="BJ17" s="14">
        <f t="shared" ref="BJ17" si="77">SUM(BJ14:BJ16)</f>
        <v>49276.444444444423</v>
      </c>
      <c r="BK17" s="14">
        <f t="shared" ref="BK17" si="78">SUM(BK14:BK16)</f>
        <v>12120.888888888869</v>
      </c>
      <c r="BL17" s="14">
        <f t="shared" ref="BL17" si="79">SUM(BL14:BL16)</f>
        <v>8465.3333333333139</v>
      </c>
      <c r="BM17" s="15">
        <f t="shared" ref="BM17" si="80">SUM(BM14:BM16)</f>
        <v>12909.777777777759</v>
      </c>
      <c r="BN17" s="15">
        <f t="shared" ref="BN17" si="81">SUM(BN14:BN16)</f>
        <v>12909.777777777759</v>
      </c>
      <c r="BO17" s="14">
        <f t="shared" ref="BO17" si="82">SUM(BO14:BO16)</f>
        <v>12909.777777777759</v>
      </c>
      <c r="BP17" s="14">
        <f t="shared" ref="BP17" si="83">SUM(BP14:BP16)</f>
        <v>23963.555555555537</v>
      </c>
      <c r="BQ17" s="14">
        <f t="shared" ref="BQ17" si="84">SUM(BQ14:BQ16)</f>
        <v>28407.999999999982</v>
      </c>
      <c r="BR17" s="14">
        <f t="shared" ref="BR17" si="85">SUM(BR14:BR16)</f>
        <v>32852.444444444423</v>
      </c>
      <c r="BS17" s="14">
        <f t="shared" ref="BS17" si="86">SUM(BS14:BS16)</f>
        <v>29196.888888888869</v>
      </c>
      <c r="BT17" s="15">
        <f t="shared" ref="BT17" si="87">SUM(BT14:BT16)</f>
        <v>33641.333333333314</v>
      </c>
      <c r="BU17" s="15">
        <f t="shared" ref="BU17" si="88">SUM(BU14:BU16)</f>
        <v>33641.333333333314</v>
      </c>
      <c r="BV17" s="14">
        <f t="shared" ref="BV17" si="89">SUM(BV14:BV16)</f>
        <v>33641.333333333314</v>
      </c>
      <c r="BW17" s="14">
        <f t="shared" ref="BW17" si="90">SUM(BW14:BW16)</f>
        <v>34739.555555555533</v>
      </c>
      <c r="BX17" s="14">
        <f t="shared" ref="BX17" si="91">SUM(BX14:BX16)</f>
        <v>40695.111111111088</v>
      </c>
      <c r="BY17" s="14">
        <f t="shared" ref="BY17" si="92">SUM(BY14:BY16)</f>
        <v>46650.666666666642</v>
      </c>
      <c r="BZ17" s="14">
        <f t="shared" ref="BZ17" si="93">SUM(BZ14:BZ16)</f>
        <v>29506.222222222197</v>
      </c>
      <c r="CA17" s="15">
        <f t="shared" ref="CA17" si="94">SUM(CA14:CA16)</f>
        <v>35461.777777777752</v>
      </c>
      <c r="CB17" s="15">
        <f t="shared" ref="CB17" si="95">SUM(CB14:CB16)</f>
        <v>35461.777777777752</v>
      </c>
      <c r="CC17" s="14">
        <f t="shared" ref="CC17" si="96">SUM(CC14:CC16)</f>
        <v>35461.777777777752</v>
      </c>
      <c r="CD17" s="14">
        <f t="shared" ref="CD17" si="97">SUM(CD14:CD16)</f>
        <v>37906.222222222197</v>
      </c>
      <c r="CE17" s="14">
        <f t="shared" ref="CE17" si="98">SUM(CE14:CE16)</f>
        <v>45017.333333333307</v>
      </c>
      <c r="CF17" s="14">
        <f t="shared" ref="CF17" si="99">SUM(CF14:CF16)</f>
        <v>52128.444444444416</v>
      </c>
      <c r="CG17" s="14">
        <f t="shared" ref="CG17" si="100">SUM(CG14:CG16)</f>
        <v>51139.555555555526</v>
      </c>
      <c r="CH17" s="15">
        <f t="shared" ref="CH17" si="101">SUM(CH14:CH16)</f>
        <v>58250.666666666635</v>
      </c>
      <c r="CI17" s="15">
        <f t="shared" ref="CI17" si="102">SUM(CI14:CI16)</f>
        <v>58250.666666666635</v>
      </c>
      <c r="CJ17" s="14">
        <f t="shared" ref="CJ17" si="103">SUM(CJ14:CJ16)</f>
        <v>58250.666666666635</v>
      </c>
      <c r="CK17" s="14">
        <f t="shared" ref="CK17" si="104">SUM(CK14:CK16)</f>
        <v>59361.777777777745</v>
      </c>
      <c r="CL17" s="14">
        <f t="shared" ref="CL17" si="105">SUM(CL14:CL16)</f>
        <v>69139.555555555518</v>
      </c>
      <c r="CM17" s="14">
        <f t="shared" ref="CM17" si="106">SUM(CM14:CM16)</f>
        <v>78917.333333333299</v>
      </c>
      <c r="CN17" s="14">
        <f t="shared" ref="CN17" si="107">SUM(CN14:CN16)</f>
        <v>80595.11111111108</v>
      </c>
      <c r="CO17" s="15">
        <f t="shared" ref="CO17" si="108">SUM(CO14:CO16)</f>
        <v>50852.888888888861</v>
      </c>
      <c r="CP17" s="15">
        <f t="shared" ref="CP17:CV17" si="109">SUM(CP14:CP16)</f>
        <v>50852.888888888861</v>
      </c>
      <c r="CQ17" s="14">
        <f t="shared" si="109"/>
        <v>50852.888888888861</v>
      </c>
      <c r="CR17" s="14">
        <f t="shared" si="109"/>
        <v>54963.999999999971</v>
      </c>
      <c r="CS17" s="14">
        <f t="shared" si="109"/>
        <v>64741.777777777752</v>
      </c>
      <c r="CT17" s="14">
        <f t="shared" si="109"/>
        <v>74519.555555555533</v>
      </c>
      <c r="CU17" s="14">
        <f t="shared" si="109"/>
        <v>85885.333333333314</v>
      </c>
      <c r="CV17" s="15">
        <f t="shared" si="109"/>
        <v>95663.111111111095</v>
      </c>
      <c r="CW17" s="15">
        <f t="shared" ref="CW17:DC17" si="110">SUM(CW14:CW16)</f>
        <v>95663.111111111095</v>
      </c>
      <c r="CX17" s="14">
        <f t="shared" si="110"/>
        <v>95663.111111111095</v>
      </c>
      <c r="CY17" s="14">
        <f t="shared" si="110"/>
        <v>98862.222222222204</v>
      </c>
      <c r="CZ17" s="14">
        <f t="shared" si="110"/>
        <v>108639.99999999999</v>
      </c>
      <c r="DA17" s="14">
        <f t="shared" si="110"/>
        <v>118417.77777777777</v>
      </c>
      <c r="DB17" s="14">
        <f t="shared" si="110"/>
        <v>118595.55555555555</v>
      </c>
      <c r="DC17" s="15">
        <f t="shared" si="110"/>
        <v>112749.33333333333</v>
      </c>
      <c r="DD17" s="15">
        <f t="shared" ref="DD17:DT17" si="111">SUM(DD14:DD16)</f>
        <v>112749.33333333333</v>
      </c>
      <c r="DE17" s="14">
        <f t="shared" si="111"/>
        <v>112749.33333333333</v>
      </c>
      <c r="DF17" s="14">
        <f t="shared" si="111"/>
        <v>116582.66666666666</v>
      </c>
      <c r="DG17" s="14">
        <f t="shared" si="111"/>
        <v>125915.99999999999</v>
      </c>
      <c r="DH17" s="14">
        <f t="shared" si="111"/>
        <v>135249.33333333331</v>
      </c>
      <c r="DI17" s="14">
        <f t="shared" si="111"/>
        <v>134982.66666666666</v>
      </c>
      <c r="DJ17" s="15">
        <f t="shared" si="111"/>
        <v>144316</v>
      </c>
      <c r="DK17" s="15">
        <f t="shared" si="111"/>
        <v>144316</v>
      </c>
      <c r="DL17" s="14">
        <f t="shared" si="111"/>
        <v>144316</v>
      </c>
      <c r="DM17" s="14">
        <f t="shared" si="111"/>
        <v>147871.55555555556</v>
      </c>
      <c r="DN17" s="14">
        <f t="shared" si="111"/>
        <v>152760.44444444444</v>
      </c>
      <c r="DO17" s="14">
        <f t="shared" si="111"/>
        <v>161649.33333333331</v>
      </c>
      <c r="DP17" s="14">
        <f t="shared" si="111"/>
        <v>160938.22222222219</v>
      </c>
      <c r="DQ17" s="15">
        <f t="shared" si="111"/>
        <v>92307.11111111108</v>
      </c>
      <c r="DR17" s="15">
        <f t="shared" si="111"/>
        <v>92307.11111111108</v>
      </c>
      <c r="DS17" s="14">
        <f t="shared" si="111"/>
        <v>92307.11111111108</v>
      </c>
      <c r="DT17" s="14">
        <f t="shared" si="111"/>
        <v>95862.666666666642</v>
      </c>
    </row>
    <row r="18" spans="2:124" ht="15.75" x14ac:dyDescent="0.25">
      <c r="B18" s="17" t="s">
        <v>10</v>
      </c>
      <c r="C18" s="15"/>
      <c r="D18" s="14"/>
      <c r="E18" s="14"/>
      <c r="F18" s="14"/>
      <c r="G18" s="14"/>
      <c r="H18" s="14"/>
      <c r="I18" s="15"/>
      <c r="J18" s="15"/>
      <c r="K18" s="14"/>
      <c r="L18" s="14"/>
      <c r="M18" s="14"/>
      <c r="N18" s="14"/>
      <c r="O18" s="14"/>
      <c r="P18" s="15"/>
      <c r="Q18" s="15"/>
      <c r="R18" s="14"/>
      <c r="S18" s="14"/>
      <c r="T18" s="14"/>
      <c r="U18" s="14"/>
      <c r="V18" s="14"/>
      <c r="W18" s="15"/>
      <c r="X18" s="15"/>
      <c r="Y18" s="14"/>
      <c r="Z18" s="14"/>
      <c r="AA18" s="14"/>
      <c r="AB18" s="14"/>
      <c r="AC18" s="14"/>
      <c r="AD18" s="15"/>
      <c r="AE18" s="15"/>
      <c r="AF18" s="14"/>
      <c r="AG18" s="14"/>
      <c r="AH18" s="14"/>
      <c r="AI18" s="14"/>
      <c r="AJ18" s="14"/>
      <c r="AK18" s="15"/>
      <c r="AL18" s="15"/>
      <c r="AM18" s="14"/>
      <c r="AN18" s="14"/>
      <c r="AO18" s="14"/>
      <c r="AP18" s="14"/>
      <c r="AQ18" s="14"/>
      <c r="AR18" s="15"/>
      <c r="AS18" s="15"/>
      <c r="AT18" s="14"/>
      <c r="AU18" s="14"/>
      <c r="AV18" s="14"/>
      <c r="AW18" s="14"/>
      <c r="AX18" s="14"/>
      <c r="AY18" s="15"/>
      <c r="AZ18" s="15"/>
      <c r="BA18" s="14"/>
      <c r="BB18" s="14"/>
      <c r="BC18" s="14"/>
      <c r="BD18" s="14"/>
      <c r="BE18" s="14"/>
      <c r="BF18" s="15"/>
      <c r="BG18" s="15"/>
      <c r="BH18" s="14"/>
      <c r="BI18" s="14"/>
      <c r="BJ18" s="14"/>
      <c r="BK18" s="14"/>
      <c r="BL18" s="14"/>
      <c r="BM18" s="15"/>
      <c r="BN18" s="15"/>
      <c r="BO18" s="14"/>
      <c r="BP18" s="14"/>
      <c r="BQ18" s="14"/>
      <c r="BR18" s="14"/>
      <c r="BS18" s="14"/>
      <c r="BT18" s="15"/>
      <c r="BU18" s="15"/>
      <c r="BV18" s="14"/>
      <c r="BW18" s="14"/>
      <c r="BX18" s="14"/>
      <c r="BY18" s="14"/>
      <c r="BZ18" s="14"/>
      <c r="CA18" s="15"/>
      <c r="CB18" s="15"/>
      <c r="CC18" s="14"/>
      <c r="CD18" s="14"/>
      <c r="CE18" s="14"/>
      <c r="CF18" s="14"/>
      <c r="CG18" s="14"/>
      <c r="CH18" s="15"/>
      <c r="CI18" s="15"/>
      <c r="CJ18" s="14"/>
      <c r="CK18" s="14"/>
      <c r="CL18" s="14"/>
      <c r="CM18" s="14"/>
      <c r="CN18" s="14"/>
      <c r="CO18" s="15"/>
      <c r="CP18" s="15"/>
      <c r="CQ18" s="14"/>
      <c r="CR18" s="14"/>
      <c r="CS18" s="14"/>
      <c r="CT18" s="14"/>
      <c r="CU18" s="14"/>
      <c r="CV18" s="15"/>
      <c r="CW18" s="15"/>
      <c r="CX18" s="14"/>
      <c r="CY18" s="14"/>
      <c r="CZ18" s="14"/>
      <c r="DA18" s="14"/>
      <c r="DB18" s="14"/>
      <c r="DC18" s="15"/>
      <c r="DD18" s="15"/>
      <c r="DE18" s="14"/>
      <c r="DF18" s="14"/>
      <c r="DG18" s="14"/>
      <c r="DH18" s="14"/>
      <c r="DI18" s="14"/>
      <c r="DJ18" s="15"/>
      <c r="DK18" s="15"/>
      <c r="DL18" s="14"/>
      <c r="DM18" s="14"/>
      <c r="DN18" s="14"/>
      <c r="DO18" s="14"/>
      <c r="DP18" s="14"/>
      <c r="DQ18" s="15"/>
      <c r="DR18" s="15"/>
      <c r="DS18" s="14"/>
      <c r="DT18" s="14"/>
    </row>
    <row r="19" spans="2:124" s="16" customFormat="1" x14ac:dyDescent="0.2">
      <c r="B19" s="18" t="s">
        <v>115</v>
      </c>
      <c r="C19" s="20">
        <f t="shared" ref="C19" si="112">SUM(C20:C22)</f>
        <v>0</v>
      </c>
      <c r="D19" s="19">
        <f t="shared" ref="D19:AI19" si="113">SUM(D20:D22)</f>
        <v>5555.5555555555557</v>
      </c>
      <c r="E19" s="19">
        <f t="shared" si="113"/>
        <v>8888.8888888888887</v>
      </c>
      <c r="F19" s="19">
        <f t="shared" si="113"/>
        <v>8888.8888888888887</v>
      </c>
      <c r="G19" s="19">
        <f t="shared" si="113"/>
        <v>8888.8888888888887</v>
      </c>
      <c r="H19" s="19">
        <f t="shared" si="113"/>
        <v>8888.8888888888887</v>
      </c>
      <c r="I19" s="20">
        <f t="shared" si="113"/>
        <v>0</v>
      </c>
      <c r="J19" s="20">
        <f t="shared" si="113"/>
        <v>0</v>
      </c>
      <c r="K19" s="19">
        <f t="shared" si="113"/>
        <v>5555.5555555555557</v>
      </c>
      <c r="L19" s="19">
        <f t="shared" si="113"/>
        <v>8888.8888888888887</v>
      </c>
      <c r="M19" s="19">
        <f t="shared" si="113"/>
        <v>8888.8888888888887</v>
      </c>
      <c r="N19" s="19">
        <f t="shared" si="113"/>
        <v>8888.8888888888887</v>
      </c>
      <c r="O19" s="19">
        <f t="shared" si="113"/>
        <v>8888.8888888888887</v>
      </c>
      <c r="P19" s="20">
        <f t="shared" si="113"/>
        <v>0</v>
      </c>
      <c r="Q19" s="20">
        <f t="shared" si="113"/>
        <v>0</v>
      </c>
      <c r="R19" s="19">
        <f t="shared" si="113"/>
        <v>5555.5555555555557</v>
      </c>
      <c r="S19" s="19">
        <f t="shared" si="113"/>
        <v>1777.7777777777774</v>
      </c>
      <c r="T19" s="19">
        <f t="shared" si="113"/>
        <v>1777.7777777777774</v>
      </c>
      <c r="U19" s="19">
        <f t="shared" si="113"/>
        <v>1777.7777777777774</v>
      </c>
      <c r="V19" s="19">
        <f t="shared" si="113"/>
        <v>1777.7777777777774</v>
      </c>
      <c r="W19" s="20">
        <f t="shared" si="113"/>
        <v>0</v>
      </c>
      <c r="X19" s="20">
        <f t="shared" si="113"/>
        <v>0</v>
      </c>
      <c r="Y19" s="19">
        <f t="shared" si="113"/>
        <v>1111.1111111111109</v>
      </c>
      <c r="Z19" s="19">
        <f t="shared" si="113"/>
        <v>1777.7777777777774</v>
      </c>
      <c r="AA19" s="19">
        <f t="shared" si="113"/>
        <v>1777.7777777777774</v>
      </c>
      <c r="AB19" s="19">
        <f t="shared" si="113"/>
        <v>1777.7777777777774</v>
      </c>
      <c r="AC19" s="19">
        <f t="shared" si="113"/>
        <v>1777.7777777777774</v>
      </c>
      <c r="AD19" s="20">
        <f t="shared" si="113"/>
        <v>0</v>
      </c>
      <c r="AE19" s="20">
        <f t="shared" si="113"/>
        <v>0</v>
      </c>
      <c r="AF19" s="19">
        <f t="shared" si="113"/>
        <v>1111.1111111111109</v>
      </c>
      <c r="AG19" s="19">
        <f t="shared" si="113"/>
        <v>1777.7777777777774</v>
      </c>
      <c r="AH19" s="19">
        <f t="shared" si="113"/>
        <v>1777.7777777777774</v>
      </c>
      <c r="AI19" s="19">
        <f t="shared" si="113"/>
        <v>1777.7777777777774</v>
      </c>
      <c r="AJ19" s="19">
        <f t="shared" ref="AJ19:BO19" si="114">SUM(AJ20:AJ22)</f>
        <v>1777.7777777777774</v>
      </c>
      <c r="AK19" s="20">
        <f t="shared" si="114"/>
        <v>0</v>
      </c>
      <c r="AL19" s="20">
        <f t="shared" si="114"/>
        <v>0</v>
      </c>
      <c r="AM19" s="19">
        <f t="shared" si="114"/>
        <v>1111.1111111111109</v>
      </c>
      <c r="AN19" s="19">
        <f t="shared" si="114"/>
        <v>1777.7777777777774</v>
      </c>
      <c r="AO19" s="19">
        <f t="shared" si="114"/>
        <v>1777.7777777777774</v>
      </c>
      <c r="AP19" s="19">
        <f t="shared" si="114"/>
        <v>1777.7777777777774</v>
      </c>
      <c r="AQ19" s="19">
        <f t="shared" si="114"/>
        <v>1777.7777777777774</v>
      </c>
      <c r="AR19" s="20">
        <f t="shared" si="114"/>
        <v>0</v>
      </c>
      <c r="AS19" s="20">
        <f t="shared" si="114"/>
        <v>0</v>
      </c>
      <c r="AT19" s="19">
        <f t="shared" si="114"/>
        <v>1666.666666666667</v>
      </c>
      <c r="AU19" s="19">
        <f t="shared" si="114"/>
        <v>2666.666666666667</v>
      </c>
      <c r="AV19" s="19">
        <f t="shared" si="114"/>
        <v>2666.666666666667</v>
      </c>
      <c r="AW19" s="19">
        <f t="shared" si="114"/>
        <v>2666.666666666667</v>
      </c>
      <c r="AX19" s="19">
        <f t="shared" si="114"/>
        <v>2666.666666666667</v>
      </c>
      <c r="AY19" s="20">
        <f t="shared" si="114"/>
        <v>0</v>
      </c>
      <c r="AZ19" s="20">
        <f t="shared" si="114"/>
        <v>0</v>
      </c>
      <c r="BA19" s="19">
        <f t="shared" si="114"/>
        <v>1666.666666666667</v>
      </c>
      <c r="BB19" s="19">
        <f t="shared" si="114"/>
        <v>2666.666666666667</v>
      </c>
      <c r="BC19" s="19">
        <f t="shared" si="114"/>
        <v>2666.666666666667</v>
      </c>
      <c r="BD19" s="19">
        <f t="shared" si="114"/>
        <v>2666.666666666667</v>
      </c>
      <c r="BE19" s="19">
        <f t="shared" si="114"/>
        <v>2666.666666666667</v>
      </c>
      <c r="BF19" s="20">
        <f t="shared" si="114"/>
        <v>0</v>
      </c>
      <c r="BG19" s="20">
        <f t="shared" si="114"/>
        <v>0</v>
      </c>
      <c r="BH19" s="19">
        <f t="shared" si="114"/>
        <v>2777.7777777777778</v>
      </c>
      <c r="BI19" s="19">
        <f t="shared" si="114"/>
        <v>4444.4444444444443</v>
      </c>
      <c r="BJ19" s="19">
        <f t="shared" si="114"/>
        <v>4444.4444444444443</v>
      </c>
      <c r="BK19" s="19">
        <f t="shared" si="114"/>
        <v>4444.4444444444443</v>
      </c>
      <c r="BL19" s="19">
        <f t="shared" si="114"/>
        <v>4444.4444444444443</v>
      </c>
      <c r="BM19" s="20">
        <f t="shared" si="114"/>
        <v>0</v>
      </c>
      <c r="BN19" s="20">
        <f t="shared" si="114"/>
        <v>0</v>
      </c>
      <c r="BO19" s="19">
        <f t="shared" si="114"/>
        <v>2777.7777777777778</v>
      </c>
      <c r="BP19" s="19">
        <f t="shared" ref="BP19:CP19" si="115">SUM(BP20:BP22)</f>
        <v>4444.4444444444443</v>
      </c>
      <c r="BQ19" s="19">
        <f t="shared" si="115"/>
        <v>4444.4444444444443</v>
      </c>
      <c r="BR19" s="19">
        <f t="shared" si="115"/>
        <v>4444.4444444444443</v>
      </c>
      <c r="BS19" s="19">
        <f t="shared" si="115"/>
        <v>4444.4444444444443</v>
      </c>
      <c r="BT19" s="20">
        <f t="shared" si="115"/>
        <v>0</v>
      </c>
      <c r="BU19" s="20">
        <f t="shared" si="115"/>
        <v>0</v>
      </c>
      <c r="BV19" s="19">
        <f t="shared" si="115"/>
        <v>3722.2222222222217</v>
      </c>
      <c r="BW19" s="19">
        <f t="shared" si="115"/>
        <v>5955.5555555555547</v>
      </c>
      <c r="BX19" s="19">
        <f t="shared" si="115"/>
        <v>5955.5555555555547</v>
      </c>
      <c r="BY19" s="19">
        <f t="shared" si="115"/>
        <v>5955.5555555555547</v>
      </c>
      <c r="BZ19" s="19">
        <f t="shared" si="115"/>
        <v>5955.5555555555547</v>
      </c>
      <c r="CA19" s="20">
        <f t="shared" si="115"/>
        <v>0</v>
      </c>
      <c r="CB19" s="20">
        <f t="shared" si="115"/>
        <v>0</v>
      </c>
      <c r="CC19" s="19">
        <f t="shared" si="115"/>
        <v>4444.4444444444443</v>
      </c>
      <c r="CD19" s="19">
        <f t="shared" si="115"/>
        <v>7111.1111111111113</v>
      </c>
      <c r="CE19" s="19">
        <f t="shared" si="115"/>
        <v>7111.1111111111113</v>
      </c>
      <c r="CF19" s="19">
        <f t="shared" si="115"/>
        <v>7111.1111111111113</v>
      </c>
      <c r="CG19" s="19">
        <f t="shared" si="115"/>
        <v>7111.1111111111113</v>
      </c>
      <c r="CH19" s="20">
        <f t="shared" si="115"/>
        <v>0</v>
      </c>
      <c r="CI19" s="20">
        <f t="shared" si="115"/>
        <v>0</v>
      </c>
      <c r="CJ19" s="19">
        <f t="shared" si="115"/>
        <v>6111.1111111111113</v>
      </c>
      <c r="CK19" s="19">
        <f t="shared" si="115"/>
        <v>9777.7777777777774</v>
      </c>
      <c r="CL19" s="19">
        <f t="shared" si="115"/>
        <v>9777.7777777777774</v>
      </c>
      <c r="CM19" s="19">
        <f t="shared" si="115"/>
        <v>9777.7777777777774</v>
      </c>
      <c r="CN19" s="19">
        <f t="shared" si="115"/>
        <v>9777.7777777777774</v>
      </c>
      <c r="CO19" s="20">
        <f t="shared" si="115"/>
        <v>0</v>
      </c>
      <c r="CP19" s="20">
        <f t="shared" si="115"/>
        <v>0</v>
      </c>
      <c r="CQ19" s="19">
        <f t="shared" ref="CQ19" si="116">SUM(CQ20:CQ22)</f>
        <v>6111.1111111111113</v>
      </c>
      <c r="CR19" s="19">
        <f t="shared" ref="CR19" si="117">SUM(CR20:CR22)</f>
        <v>9777.7777777777774</v>
      </c>
      <c r="CS19" s="19">
        <f t="shared" ref="CS19" si="118">SUM(CS20:CS22)</f>
        <v>9777.7777777777774</v>
      </c>
      <c r="CT19" s="19">
        <f t="shared" ref="CT19" si="119">SUM(CT20:CT22)</f>
        <v>9777.7777777777774</v>
      </c>
      <c r="CU19" s="19">
        <f t="shared" ref="CU19" si="120">SUM(CU20:CU22)</f>
        <v>9777.7777777777774</v>
      </c>
      <c r="CV19" s="20">
        <f t="shared" ref="CV19" si="121">SUM(CV20:CV22)</f>
        <v>0</v>
      </c>
      <c r="CW19" s="20">
        <f t="shared" ref="CW19" si="122">SUM(CW20:CW22)</f>
        <v>0</v>
      </c>
      <c r="CX19" s="19">
        <f t="shared" ref="CX19" si="123">SUM(CX20:CX22)</f>
        <v>6111.1111111111113</v>
      </c>
      <c r="CY19" s="19">
        <f t="shared" ref="CY19" si="124">SUM(CY20:CY22)</f>
        <v>9777.7777777777774</v>
      </c>
      <c r="CZ19" s="19">
        <f t="shared" ref="CZ19" si="125">SUM(CZ20:CZ22)</f>
        <v>9777.7777777777774</v>
      </c>
      <c r="DA19" s="19">
        <f t="shared" ref="DA19" si="126">SUM(DA20:DA22)</f>
        <v>9777.7777777777774</v>
      </c>
      <c r="DB19" s="19">
        <f t="shared" ref="DB19" si="127">SUM(DB20:DB22)</f>
        <v>9777.7777777777774</v>
      </c>
      <c r="DC19" s="20">
        <f t="shared" ref="DC19" si="128">SUM(DC20:DC22)</f>
        <v>0</v>
      </c>
      <c r="DD19" s="20">
        <f t="shared" ref="DD19" si="129">SUM(DD20:DD22)</f>
        <v>0</v>
      </c>
      <c r="DE19" s="19">
        <f t="shared" ref="DE19" si="130">SUM(DE20:DE22)</f>
        <v>5833.333333333333</v>
      </c>
      <c r="DF19" s="19">
        <f t="shared" ref="DF19" si="131">SUM(DF20:DF22)</f>
        <v>9333.3333333333339</v>
      </c>
      <c r="DG19" s="19">
        <f t="shared" ref="DG19" si="132">SUM(DG20:DG22)</f>
        <v>9333.3333333333339</v>
      </c>
      <c r="DH19" s="19">
        <f t="shared" ref="DH19" si="133">SUM(DH20:DH22)</f>
        <v>9333.3333333333339</v>
      </c>
      <c r="DI19" s="19">
        <f t="shared" ref="DI19" si="134">SUM(DI20:DI22)</f>
        <v>9333.3333333333339</v>
      </c>
      <c r="DJ19" s="20">
        <f t="shared" ref="DJ19" si="135">SUM(DJ20:DJ22)</f>
        <v>0</v>
      </c>
      <c r="DK19" s="20">
        <f t="shared" ref="DK19" si="136">SUM(DK20:DK22)</f>
        <v>0</v>
      </c>
      <c r="DL19" s="19">
        <f t="shared" ref="DL19" si="137">SUM(DL20:DL22)</f>
        <v>5555.5555555555557</v>
      </c>
      <c r="DM19" s="19">
        <f t="shared" ref="DM19" si="138">SUM(DM20:DM22)</f>
        <v>8888.8888888888887</v>
      </c>
      <c r="DN19" s="19">
        <f t="shared" ref="DN19" si="139">SUM(DN20:DN22)</f>
        <v>8888.8888888888887</v>
      </c>
      <c r="DO19" s="19">
        <f t="shared" ref="DO19" si="140">SUM(DO20:DO22)</f>
        <v>8888.8888888888887</v>
      </c>
      <c r="DP19" s="19">
        <f t="shared" ref="DP19" si="141">SUM(DP20:DP22)</f>
        <v>8888.8888888888887</v>
      </c>
      <c r="DQ19" s="20">
        <f t="shared" ref="DQ19" si="142">SUM(DQ20:DQ22)</f>
        <v>0</v>
      </c>
      <c r="DR19" s="20">
        <f t="shared" ref="DR19" si="143">SUM(DR20:DR22)</f>
        <v>0</v>
      </c>
      <c r="DS19" s="19">
        <f t="shared" ref="DS19" si="144">SUM(DS20:DS22)</f>
        <v>5555.5555555555557</v>
      </c>
      <c r="DT19" s="19">
        <f t="shared" ref="DT19" si="145">SUM(DT20:DT22)</f>
        <v>8888.8888888888887</v>
      </c>
    </row>
    <row r="20" spans="2:124" s="16" customFormat="1" x14ac:dyDescent="0.2">
      <c r="B20" s="108" t="s">
        <v>111</v>
      </c>
      <c r="C20" s="21">
        <v>0</v>
      </c>
      <c r="D20" s="103">
        <v>5000</v>
      </c>
      <c r="E20" s="103">
        <v>8000</v>
      </c>
      <c r="F20" s="103">
        <f>E20</f>
        <v>8000</v>
      </c>
      <c r="G20" s="103">
        <f>F20</f>
        <v>8000</v>
      </c>
      <c r="H20" s="103">
        <f>+G20</f>
        <v>8000</v>
      </c>
      <c r="I20" s="104"/>
      <c r="J20" s="104"/>
      <c r="K20" s="103">
        <f>+D20</f>
        <v>5000</v>
      </c>
      <c r="L20" s="103">
        <f t="shared" ref="L20:O20" si="146">+E20</f>
        <v>8000</v>
      </c>
      <c r="M20" s="103">
        <f t="shared" si="146"/>
        <v>8000</v>
      </c>
      <c r="N20" s="103">
        <f t="shared" si="146"/>
        <v>8000</v>
      </c>
      <c r="O20" s="103">
        <f t="shared" si="146"/>
        <v>8000</v>
      </c>
      <c r="P20" s="104"/>
      <c r="Q20" s="104"/>
      <c r="R20" s="103">
        <f>$K$20*(1+R9)</f>
        <v>5000</v>
      </c>
      <c r="S20" s="103">
        <f>$L$20*(1+S9)</f>
        <v>1599.9999999999995</v>
      </c>
      <c r="T20" s="103">
        <f>$M$20*(1+T9)</f>
        <v>1599.9999999999995</v>
      </c>
      <c r="U20" s="103">
        <f>$N$20*(1+U9)</f>
        <v>1599.9999999999995</v>
      </c>
      <c r="V20" s="103">
        <f>$O$20*(1+V9)</f>
        <v>1599.9999999999995</v>
      </c>
      <c r="W20" s="104"/>
      <c r="X20" s="104"/>
      <c r="Y20" s="103">
        <f>$K$20*(1+Y9)</f>
        <v>999.99999999999977</v>
      </c>
      <c r="Z20" s="103">
        <f>$L$20*(1+Z9)</f>
        <v>1599.9999999999995</v>
      </c>
      <c r="AA20" s="103">
        <f>$M$20*(1+AA9)</f>
        <v>1599.9999999999995</v>
      </c>
      <c r="AB20" s="103">
        <f>$N$20*(1+AB9)</f>
        <v>1599.9999999999995</v>
      </c>
      <c r="AC20" s="103">
        <f>$O$20*(1+AC9)</f>
        <v>1599.9999999999995</v>
      </c>
      <c r="AD20" s="104"/>
      <c r="AE20" s="104"/>
      <c r="AF20" s="103">
        <f>$K$20*(1+AF9)</f>
        <v>999.99999999999977</v>
      </c>
      <c r="AG20" s="103">
        <f>$L$20*(1+AG9)</f>
        <v>1599.9999999999995</v>
      </c>
      <c r="AH20" s="103">
        <f>$M$20*(1+AH9)</f>
        <v>1599.9999999999995</v>
      </c>
      <c r="AI20" s="103">
        <f>$N$20*(1+AI9)</f>
        <v>1599.9999999999995</v>
      </c>
      <c r="AJ20" s="103">
        <f>$O$20*(1+AJ9)</f>
        <v>1599.9999999999995</v>
      </c>
      <c r="AK20" s="104"/>
      <c r="AL20" s="104"/>
      <c r="AM20" s="103">
        <f>$K$20*(1+AM9)</f>
        <v>999.99999999999977</v>
      </c>
      <c r="AN20" s="103">
        <f>$L$20*(1+AN9)</f>
        <v>1599.9999999999995</v>
      </c>
      <c r="AO20" s="103">
        <f>$M$20*(1+AO9)</f>
        <v>1599.9999999999995</v>
      </c>
      <c r="AP20" s="103">
        <f>$N$20*(1+AP9)</f>
        <v>1599.9999999999995</v>
      </c>
      <c r="AQ20" s="103">
        <f>$O$20*(1+AQ9)</f>
        <v>1599.9999999999995</v>
      </c>
      <c r="AR20" s="104"/>
      <c r="AS20" s="104"/>
      <c r="AT20" s="103">
        <f>$K$20*(1+AT9)</f>
        <v>1500.0000000000002</v>
      </c>
      <c r="AU20" s="103">
        <f>$L$20*(1+AU9)</f>
        <v>2400.0000000000005</v>
      </c>
      <c r="AV20" s="103">
        <f>$M$20*(1+AV9)</f>
        <v>2400.0000000000005</v>
      </c>
      <c r="AW20" s="103">
        <f>$N$20*(1+AW9)</f>
        <v>2400.0000000000005</v>
      </c>
      <c r="AX20" s="103">
        <f>$O$20*(1+AX9)</f>
        <v>2400.0000000000005</v>
      </c>
      <c r="AY20" s="104"/>
      <c r="AZ20" s="104"/>
      <c r="BA20" s="103">
        <f>$K$20*(1+BA9)</f>
        <v>1500.0000000000002</v>
      </c>
      <c r="BB20" s="103">
        <f>$L$20*(1+BB9)</f>
        <v>2400.0000000000005</v>
      </c>
      <c r="BC20" s="103">
        <f>$M$20*(1+BC9)</f>
        <v>2400.0000000000005</v>
      </c>
      <c r="BD20" s="103">
        <f>$N$20*(1+BD9)</f>
        <v>2400.0000000000005</v>
      </c>
      <c r="BE20" s="103">
        <f>$O$20*(1+BE9)</f>
        <v>2400.0000000000005</v>
      </c>
      <c r="BF20" s="104"/>
      <c r="BG20" s="104"/>
      <c r="BH20" s="103">
        <f>$K$20*(1+BH9)</f>
        <v>2500</v>
      </c>
      <c r="BI20" s="103">
        <f>$L$20*(1+BI9)</f>
        <v>4000</v>
      </c>
      <c r="BJ20" s="103">
        <f>$M$20*(1+BJ9)</f>
        <v>4000</v>
      </c>
      <c r="BK20" s="103">
        <f>$N$20*(1+BK9)</f>
        <v>4000</v>
      </c>
      <c r="BL20" s="103">
        <f>$O$20*(1+BL9)</f>
        <v>4000</v>
      </c>
      <c r="BM20" s="104"/>
      <c r="BN20" s="104"/>
      <c r="BO20" s="103">
        <f>$K$20*(1+BO9)</f>
        <v>2500</v>
      </c>
      <c r="BP20" s="103">
        <f>$L$20*(1+BP9)</f>
        <v>4000</v>
      </c>
      <c r="BQ20" s="103">
        <f>$M$20*(1+BQ9)</f>
        <v>4000</v>
      </c>
      <c r="BR20" s="103">
        <f>$N$20*(1+BR9)</f>
        <v>4000</v>
      </c>
      <c r="BS20" s="103">
        <f>$O$20*(1+BS9)</f>
        <v>4000</v>
      </c>
      <c r="BT20" s="104"/>
      <c r="BU20" s="104"/>
      <c r="BV20" s="103">
        <f>$K$20*(1+BV9)</f>
        <v>3349.9999999999995</v>
      </c>
      <c r="BW20" s="103">
        <f>$L$20*(1+BW9)</f>
        <v>5359.9999999999991</v>
      </c>
      <c r="BX20" s="103">
        <f>$M$20*(1+BX9)</f>
        <v>5359.9999999999991</v>
      </c>
      <c r="BY20" s="103">
        <f>$N$20*(1+BY9)</f>
        <v>5359.9999999999991</v>
      </c>
      <c r="BZ20" s="103">
        <f>$O$20*(1+BZ9)</f>
        <v>5359.9999999999991</v>
      </c>
      <c r="CA20" s="104"/>
      <c r="CB20" s="104"/>
      <c r="CC20" s="103">
        <f>$K$20*(1+CC9)</f>
        <v>4000</v>
      </c>
      <c r="CD20" s="103">
        <f>$L$20*(1+CD9)</f>
        <v>6400</v>
      </c>
      <c r="CE20" s="103">
        <f>$M$20*(1+CE9)</f>
        <v>6400</v>
      </c>
      <c r="CF20" s="103">
        <f>$N$20*(1+CF9)</f>
        <v>6400</v>
      </c>
      <c r="CG20" s="103">
        <f>$O$20*(1+CG9)</f>
        <v>6400</v>
      </c>
      <c r="CH20" s="104"/>
      <c r="CI20" s="104"/>
      <c r="CJ20" s="103">
        <f>$K$20*(1+CJ9)</f>
        <v>5500</v>
      </c>
      <c r="CK20" s="103">
        <f>$L$20*(1+CK9)</f>
        <v>8800</v>
      </c>
      <c r="CL20" s="103">
        <f>$M$20*(1+CL9)</f>
        <v>8800</v>
      </c>
      <c r="CM20" s="103">
        <f>$N$20*(1+CM9)</f>
        <v>8800</v>
      </c>
      <c r="CN20" s="103">
        <f>$O$20*(1+CN9)</f>
        <v>8800</v>
      </c>
      <c r="CO20" s="104"/>
      <c r="CP20" s="104"/>
      <c r="CQ20" s="103">
        <f>$K$20*(1+CQ9)</f>
        <v>5500</v>
      </c>
      <c r="CR20" s="103">
        <f>$L$20*(1+CR9)</f>
        <v>8800</v>
      </c>
      <c r="CS20" s="103">
        <f>$M$20*(1+CS9)</f>
        <v>8800</v>
      </c>
      <c r="CT20" s="103">
        <f>$N$20*(1+CT9)</f>
        <v>8800</v>
      </c>
      <c r="CU20" s="103">
        <f>$O$20*(1+CU9)</f>
        <v>8800</v>
      </c>
      <c r="CV20" s="104"/>
      <c r="CW20" s="104"/>
      <c r="CX20" s="103">
        <f>$K$20*(1+CX9)</f>
        <v>5500</v>
      </c>
      <c r="CY20" s="103">
        <f>$L$20*(1+CY9)</f>
        <v>8800</v>
      </c>
      <c r="CZ20" s="103">
        <f>$M$20*(1+CZ9)</f>
        <v>8800</v>
      </c>
      <c r="DA20" s="103">
        <f>$N$20*(1+DA9)</f>
        <v>8800</v>
      </c>
      <c r="DB20" s="103">
        <f>$O$20*(1+DB9)</f>
        <v>8800</v>
      </c>
      <c r="DC20" s="104"/>
      <c r="DD20" s="104"/>
      <c r="DE20" s="103">
        <f>$K$20*(1+DE9)</f>
        <v>5250</v>
      </c>
      <c r="DF20" s="103">
        <f>$L$20*(1+DF9)</f>
        <v>8400</v>
      </c>
      <c r="DG20" s="103">
        <f>$M$20*(1+DG9)</f>
        <v>8400</v>
      </c>
      <c r="DH20" s="103">
        <f>$N$20*(1+DH9)</f>
        <v>8400</v>
      </c>
      <c r="DI20" s="103">
        <f>$O$20*(1+DI9)</f>
        <v>8400</v>
      </c>
      <c r="DJ20" s="104"/>
      <c r="DK20" s="104"/>
      <c r="DL20" s="103">
        <f>$K$20*(1+DL9)</f>
        <v>5000</v>
      </c>
      <c r="DM20" s="103">
        <f>$L$20*(1+DM9)</f>
        <v>8000</v>
      </c>
      <c r="DN20" s="103">
        <f>$M$20*(1+DN9)</f>
        <v>8000</v>
      </c>
      <c r="DO20" s="103">
        <f>$N$20*(1+DO9)</f>
        <v>8000</v>
      </c>
      <c r="DP20" s="103">
        <f>$O$20*(1+DP9)</f>
        <v>8000</v>
      </c>
      <c r="DQ20" s="104"/>
      <c r="DR20" s="104"/>
      <c r="DS20" s="103">
        <f>$K$20*(1+DS9)</f>
        <v>5000</v>
      </c>
      <c r="DT20" s="103">
        <f>$L$20*(1+DT9)</f>
        <v>8000</v>
      </c>
    </row>
    <row r="21" spans="2:124" s="16" customFormat="1" x14ac:dyDescent="0.2">
      <c r="B21" s="108" t="s">
        <v>85</v>
      </c>
      <c r="C21" s="22"/>
      <c r="D21" s="97"/>
      <c r="E21" s="97"/>
      <c r="F21" s="97"/>
      <c r="G21" s="97"/>
      <c r="H21" s="97"/>
      <c r="I21" s="105"/>
      <c r="J21" s="105"/>
      <c r="K21" s="97"/>
      <c r="L21" s="97"/>
      <c r="M21" s="97"/>
      <c r="N21" s="97"/>
      <c r="O21" s="97"/>
      <c r="P21" s="105"/>
      <c r="Q21" s="105"/>
      <c r="R21" s="97"/>
      <c r="S21" s="97"/>
      <c r="T21" s="97"/>
      <c r="U21" s="97"/>
      <c r="V21" s="97"/>
      <c r="W21" s="105"/>
      <c r="X21" s="105"/>
      <c r="Y21" s="97"/>
      <c r="Z21" s="97"/>
      <c r="AA21" s="97"/>
      <c r="AB21" s="97"/>
      <c r="AC21" s="97"/>
      <c r="AD21" s="105"/>
      <c r="AE21" s="105"/>
      <c r="AF21" s="97"/>
      <c r="AG21" s="97"/>
      <c r="AH21" s="97"/>
      <c r="AI21" s="97"/>
      <c r="AJ21" s="97"/>
      <c r="AK21" s="105"/>
      <c r="AL21" s="105"/>
      <c r="AM21" s="97"/>
      <c r="AN21" s="97"/>
      <c r="AO21" s="97"/>
      <c r="AP21" s="97"/>
      <c r="AQ21" s="97"/>
      <c r="AR21" s="105"/>
      <c r="AS21" s="105"/>
      <c r="AT21" s="97"/>
      <c r="AU21" s="97"/>
      <c r="AV21" s="97"/>
      <c r="AW21" s="97"/>
      <c r="AX21" s="97"/>
      <c r="AY21" s="105"/>
      <c r="AZ21" s="105"/>
      <c r="BA21" s="97"/>
      <c r="BB21" s="97"/>
      <c r="BC21" s="97"/>
      <c r="BD21" s="97"/>
      <c r="BE21" s="97"/>
      <c r="BF21" s="105"/>
      <c r="BG21" s="105"/>
      <c r="BH21" s="97"/>
      <c r="BI21" s="97"/>
      <c r="BJ21" s="97"/>
      <c r="BK21" s="97"/>
      <c r="BL21" s="97"/>
      <c r="BM21" s="105"/>
      <c r="BN21" s="105"/>
      <c r="BO21" s="97"/>
      <c r="BP21" s="97"/>
      <c r="BQ21" s="97"/>
      <c r="BR21" s="97"/>
      <c r="BS21" s="97"/>
      <c r="BT21" s="105"/>
      <c r="BU21" s="105"/>
      <c r="BV21" s="97"/>
      <c r="BW21" s="97"/>
      <c r="BX21" s="97"/>
      <c r="BY21" s="97"/>
      <c r="BZ21" s="97"/>
      <c r="CA21" s="105"/>
      <c r="CB21" s="105"/>
      <c r="CC21" s="97"/>
      <c r="CD21" s="97"/>
      <c r="CE21" s="97"/>
      <c r="CF21" s="97"/>
      <c r="CG21" s="97"/>
      <c r="CH21" s="105"/>
      <c r="CI21" s="105"/>
      <c r="CJ21" s="97"/>
      <c r="CK21" s="97"/>
      <c r="CL21" s="97"/>
      <c r="CM21" s="97"/>
      <c r="CN21" s="97"/>
      <c r="CO21" s="105"/>
      <c r="CP21" s="105"/>
      <c r="CQ21" s="97"/>
      <c r="CR21" s="97"/>
      <c r="CS21" s="97"/>
      <c r="CT21" s="97"/>
      <c r="CU21" s="97"/>
      <c r="CV21" s="105"/>
      <c r="CW21" s="105"/>
      <c r="CX21" s="97"/>
      <c r="CY21" s="97"/>
      <c r="CZ21" s="97"/>
      <c r="DA21" s="97"/>
      <c r="DB21" s="97"/>
      <c r="DC21" s="105"/>
      <c r="DD21" s="105"/>
      <c r="DE21" s="97"/>
      <c r="DF21" s="97"/>
      <c r="DG21" s="97"/>
      <c r="DH21" s="97"/>
      <c r="DI21" s="97"/>
      <c r="DJ21" s="105"/>
      <c r="DK21" s="105"/>
      <c r="DL21" s="97"/>
      <c r="DM21" s="97"/>
      <c r="DN21" s="97"/>
      <c r="DO21" s="97"/>
      <c r="DP21" s="97"/>
      <c r="DQ21" s="105"/>
      <c r="DR21" s="105"/>
      <c r="DS21" s="97"/>
      <c r="DT21" s="97"/>
    </row>
    <row r="22" spans="2:124" s="16" customFormat="1" x14ac:dyDescent="0.2">
      <c r="B22" s="108" t="s">
        <v>86</v>
      </c>
      <c r="C22" s="22">
        <v>0</v>
      </c>
      <c r="D22" s="97">
        <f>D20/0.9*0.1</f>
        <v>555.55555555555554</v>
      </c>
      <c r="E22" s="97">
        <f t="shared" ref="E22:H22" si="147">E20/0.9*0.1</f>
        <v>888.88888888888891</v>
      </c>
      <c r="F22" s="97">
        <f t="shared" si="147"/>
        <v>888.88888888888891</v>
      </c>
      <c r="G22" s="97">
        <f t="shared" si="147"/>
        <v>888.88888888888891</v>
      </c>
      <c r="H22" s="97">
        <f t="shared" si="147"/>
        <v>888.88888888888891</v>
      </c>
      <c r="I22" s="105"/>
      <c r="J22" s="105"/>
      <c r="K22" s="97">
        <f>K20/0.9*0.1</f>
        <v>555.55555555555554</v>
      </c>
      <c r="L22" s="97">
        <f t="shared" ref="L22:O22" si="148">L20/0.9*0.1</f>
        <v>888.88888888888891</v>
      </c>
      <c r="M22" s="97">
        <f t="shared" si="148"/>
        <v>888.88888888888891</v>
      </c>
      <c r="N22" s="97">
        <f t="shared" si="148"/>
        <v>888.88888888888891</v>
      </c>
      <c r="O22" s="97">
        <f t="shared" si="148"/>
        <v>888.88888888888891</v>
      </c>
      <c r="P22" s="105"/>
      <c r="Q22" s="105"/>
      <c r="R22" s="97">
        <f>R20/0.9*0.1</f>
        <v>555.55555555555554</v>
      </c>
      <c r="S22" s="97">
        <f t="shared" ref="S22:V22" si="149">S20/0.9*0.1</f>
        <v>177.77777777777771</v>
      </c>
      <c r="T22" s="97">
        <f t="shared" si="149"/>
        <v>177.77777777777771</v>
      </c>
      <c r="U22" s="97">
        <f t="shared" si="149"/>
        <v>177.77777777777771</v>
      </c>
      <c r="V22" s="97">
        <f t="shared" si="149"/>
        <v>177.77777777777771</v>
      </c>
      <c r="W22" s="105"/>
      <c r="X22" s="105"/>
      <c r="Y22" s="97">
        <f>Y20/0.9*0.1</f>
        <v>111.11111111111109</v>
      </c>
      <c r="Z22" s="97">
        <f t="shared" ref="Z22:AC22" si="150">Z20/0.9*0.1</f>
        <v>177.77777777777771</v>
      </c>
      <c r="AA22" s="97">
        <f t="shared" si="150"/>
        <v>177.77777777777771</v>
      </c>
      <c r="AB22" s="97">
        <f t="shared" si="150"/>
        <v>177.77777777777771</v>
      </c>
      <c r="AC22" s="97">
        <f t="shared" si="150"/>
        <v>177.77777777777771</v>
      </c>
      <c r="AD22" s="105"/>
      <c r="AE22" s="105"/>
      <c r="AF22" s="97">
        <f>AF20/0.9*0.1</f>
        <v>111.11111111111109</v>
      </c>
      <c r="AG22" s="97">
        <f t="shared" ref="AG22:AJ22" si="151">AG20/0.9*0.1</f>
        <v>177.77777777777771</v>
      </c>
      <c r="AH22" s="97">
        <f t="shared" si="151"/>
        <v>177.77777777777771</v>
      </c>
      <c r="AI22" s="97">
        <f t="shared" si="151"/>
        <v>177.77777777777771</v>
      </c>
      <c r="AJ22" s="97">
        <f t="shared" si="151"/>
        <v>177.77777777777771</v>
      </c>
      <c r="AK22" s="105"/>
      <c r="AL22" s="105"/>
      <c r="AM22" s="97">
        <f>AM20/0.9*0.1</f>
        <v>111.11111111111109</v>
      </c>
      <c r="AN22" s="97">
        <f t="shared" ref="AN22:AQ22" si="152">AN20/0.9*0.1</f>
        <v>177.77777777777771</v>
      </c>
      <c r="AO22" s="97">
        <f t="shared" si="152"/>
        <v>177.77777777777771</v>
      </c>
      <c r="AP22" s="97">
        <f t="shared" si="152"/>
        <v>177.77777777777771</v>
      </c>
      <c r="AQ22" s="97">
        <f t="shared" si="152"/>
        <v>177.77777777777771</v>
      </c>
      <c r="AR22" s="104"/>
      <c r="AS22" s="104"/>
      <c r="AT22" s="97">
        <f>AT20/0.9*0.1</f>
        <v>166.66666666666671</v>
      </c>
      <c r="AU22" s="97">
        <f t="shared" ref="AU22:AX22" si="153">AU20/0.9*0.1</f>
        <v>266.66666666666669</v>
      </c>
      <c r="AV22" s="97">
        <f t="shared" si="153"/>
        <v>266.66666666666669</v>
      </c>
      <c r="AW22" s="97">
        <f t="shared" si="153"/>
        <v>266.66666666666669</v>
      </c>
      <c r="AX22" s="97">
        <f t="shared" si="153"/>
        <v>266.66666666666669</v>
      </c>
      <c r="AY22" s="104"/>
      <c r="AZ22" s="104"/>
      <c r="BA22" s="97">
        <f>BA20/0.9*0.1</f>
        <v>166.66666666666671</v>
      </c>
      <c r="BB22" s="97">
        <f t="shared" ref="BB22:BE22" si="154">BB20/0.9*0.1</f>
        <v>266.66666666666669</v>
      </c>
      <c r="BC22" s="97">
        <f t="shared" si="154"/>
        <v>266.66666666666669</v>
      </c>
      <c r="BD22" s="97">
        <f t="shared" si="154"/>
        <v>266.66666666666669</v>
      </c>
      <c r="BE22" s="97">
        <f t="shared" si="154"/>
        <v>266.66666666666669</v>
      </c>
      <c r="BF22" s="104"/>
      <c r="BG22" s="104"/>
      <c r="BH22" s="97">
        <f>BH20/0.9*0.1</f>
        <v>277.77777777777777</v>
      </c>
      <c r="BI22" s="97">
        <f t="shared" ref="BI22:BL22" si="155">BI20/0.9*0.1</f>
        <v>444.44444444444446</v>
      </c>
      <c r="BJ22" s="97">
        <f t="shared" si="155"/>
        <v>444.44444444444446</v>
      </c>
      <c r="BK22" s="97">
        <f t="shared" si="155"/>
        <v>444.44444444444446</v>
      </c>
      <c r="BL22" s="97">
        <f t="shared" si="155"/>
        <v>444.44444444444446</v>
      </c>
      <c r="BM22" s="104"/>
      <c r="BN22" s="104"/>
      <c r="BO22" s="97">
        <f>BO20/0.9*0.1</f>
        <v>277.77777777777777</v>
      </c>
      <c r="BP22" s="97">
        <f t="shared" ref="BP22:BS22" si="156">BP20/0.9*0.1</f>
        <v>444.44444444444446</v>
      </c>
      <c r="BQ22" s="97">
        <f t="shared" si="156"/>
        <v>444.44444444444446</v>
      </c>
      <c r="BR22" s="97">
        <f t="shared" si="156"/>
        <v>444.44444444444446</v>
      </c>
      <c r="BS22" s="97">
        <f t="shared" si="156"/>
        <v>444.44444444444446</v>
      </c>
      <c r="BT22" s="104"/>
      <c r="BU22" s="104"/>
      <c r="BV22" s="97">
        <f>BV20/0.9*0.1</f>
        <v>372.22222222222217</v>
      </c>
      <c r="BW22" s="97">
        <f t="shared" ref="BW22:BZ22" si="157">BW20/0.9*0.1</f>
        <v>595.55555555555554</v>
      </c>
      <c r="BX22" s="97">
        <f t="shared" si="157"/>
        <v>595.55555555555554</v>
      </c>
      <c r="BY22" s="97">
        <f t="shared" si="157"/>
        <v>595.55555555555554</v>
      </c>
      <c r="BZ22" s="97">
        <f t="shared" si="157"/>
        <v>595.55555555555554</v>
      </c>
      <c r="CA22" s="104"/>
      <c r="CB22" s="104"/>
      <c r="CC22" s="97">
        <f>CC20/0.9*0.1</f>
        <v>444.44444444444446</v>
      </c>
      <c r="CD22" s="97">
        <f t="shared" ref="CD22:CG22" si="158">CD20/0.9*0.1</f>
        <v>711.1111111111112</v>
      </c>
      <c r="CE22" s="97">
        <f t="shared" si="158"/>
        <v>711.1111111111112</v>
      </c>
      <c r="CF22" s="97">
        <f t="shared" si="158"/>
        <v>711.1111111111112</v>
      </c>
      <c r="CG22" s="97">
        <f t="shared" si="158"/>
        <v>711.1111111111112</v>
      </c>
      <c r="CH22" s="104"/>
      <c r="CI22" s="104"/>
      <c r="CJ22" s="97">
        <f>CJ20/0.9*0.1</f>
        <v>611.1111111111112</v>
      </c>
      <c r="CK22" s="97">
        <f t="shared" ref="CK22:CN22" si="159">CK20/0.9*0.1</f>
        <v>977.77777777777783</v>
      </c>
      <c r="CL22" s="97">
        <f t="shared" si="159"/>
        <v>977.77777777777783</v>
      </c>
      <c r="CM22" s="97">
        <f t="shared" si="159"/>
        <v>977.77777777777783</v>
      </c>
      <c r="CN22" s="97">
        <f t="shared" si="159"/>
        <v>977.77777777777783</v>
      </c>
      <c r="CO22" s="105"/>
      <c r="CP22" s="105"/>
      <c r="CQ22" s="97">
        <f>CQ20/0.9*0.1</f>
        <v>611.1111111111112</v>
      </c>
      <c r="CR22" s="97">
        <f t="shared" ref="CR22:CU22" si="160">CR20/0.9*0.1</f>
        <v>977.77777777777783</v>
      </c>
      <c r="CS22" s="97">
        <f t="shared" si="160"/>
        <v>977.77777777777783</v>
      </c>
      <c r="CT22" s="97">
        <f t="shared" si="160"/>
        <v>977.77777777777783</v>
      </c>
      <c r="CU22" s="97">
        <f t="shared" si="160"/>
        <v>977.77777777777783</v>
      </c>
      <c r="CV22" s="105"/>
      <c r="CW22" s="105"/>
      <c r="CX22" s="97">
        <f>CX20/0.9*0.1</f>
        <v>611.1111111111112</v>
      </c>
      <c r="CY22" s="97">
        <f t="shared" ref="CY22:DB22" si="161">CY20/0.9*0.1</f>
        <v>977.77777777777783</v>
      </c>
      <c r="CZ22" s="97">
        <f t="shared" si="161"/>
        <v>977.77777777777783</v>
      </c>
      <c r="DA22" s="97">
        <f t="shared" si="161"/>
        <v>977.77777777777783</v>
      </c>
      <c r="DB22" s="97">
        <f t="shared" si="161"/>
        <v>977.77777777777783</v>
      </c>
      <c r="DC22" s="105"/>
      <c r="DD22" s="105"/>
      <c r="DE22" s="97">
        <f>DE20/0.9*0.1</f>
        <v>583.33333333333337</v>
      </c>
      <c r="DF22" s="97">
        <f t="shared" ref="DF22:DI22" si="162">DF20/0.9*0.1</f>
        <v>933.33333333333348</v>
      </c>
      <c r="DG22" s="97">
        <f t="shared" si="162"/>
        <v>933.33333333333348</v>
      </c>
      <c r="DH22" s="97">
        <f t="shared" si="162"/>
        <v>933.33333333333348</v>
      </c>
      <c r="DI22" s="97">
        <f t="shared" si="162"/>
        <v>933.33333333333348</v>
      </c>
      <c r="DJ22" s="105"/>
      <c r="DK22" s="105"/>
      <c r="DL22" s="97">
        <f>DL20/0.9*0.1</f>
        <v>555.55555555555554</v>
      </c>
      <c r="DM22" s="97">
        <f t="shared" ref="DM22:DP22" si="163">DM20/0.9*0.1</f>
        <v>888.88888888888891</v>
      </c>
      <c r="DN22" s="97">
        <f t="shared" si="163"/>
        <v>888.88888888888891</v>
      </c>
      <c r="DO22" s="97">
        <f t="shared" si="163"/>
        <v>888.88888888888891</v>
      </c>
      <c r="DP22" s="97">
        <f t="shared" si="163"/>
        <v>888.88888888888891</v>
      </c>
      <c r="DQ22" s="105"/>
      <c r="DR22" s="105"/>
      <c r="DS22" s="97">
        <f>DS20/0.9*0.1</f>
        <v>555.55555555555554</v>
      </c>
      <c r="DT22" s="97">
        <f t="shared" ref="DT22" si="164">DT20/0.9*0.1</f>
        <v>888.88888888888891</v>
      </c>
    </row>
    <row r="23" spans="2:124" s="16" customFormat="1" x14ac:dyDescent="0.2">
      <c r="B23" s="18" t="s">
        <v>11</v>
      </c>
      <c r="C23" s="20">
        <f>SUM(C24:C27)</f>
        <v>0</v>
      </c>
      <c r="D23" s="19">
        <f t="shared" ref="D23:BO23" si="165">SUM(D24:D27)</f>
        <v>0</v>
      </c>
      <c r="E23" s="19">
        <f t="shared" si="165"/>
        <v>0</v>
      </c>
      <c r="F23" s="19">
        <f t="shared" si="165"/>
        <v>0</v>
      </c>
      <c r="G23" s="19">
        <f t="shared" si="165"/>
        <v>0</v>
      </c>
      <c r="H23" s="19">
        <f t="shared" si="165"/>
        <v>0</v>
      </c>
      <c r="I23" s="20">
        <f t="shared" si="165"/>
        <v>0</v>
      </c>
      <c r="J23" s="20">
        <f t="shared" si="165"/>
        <v>0</v>
      </c>
      <c r="K23" s="19">
        <f t="shared" si="165"/>
        <v>0</v>
      </c>
      <c r="L23" s="19">
        <f t="shared" si="165"/>
        <v>0</v>
      </c>
      <c r="M23" s="19">
        <f t="shared" si="165"/>
        <v>0</v>
      </c>
      <c r="N23" s="19">
        <f t="shared" si="165"/>
        <v>0</v>
      </c>
      <c r="O23" s="19">
        <f t="shared" si="165"/>
        <v>0</v>
      </c>
      <c r="P23" s="20">
        <f t="shared" si="165"/>
        <v>0</v>
      </c>
      <c r="Q23" s="20">
        <f t="shared" si="165"/>
        <v>0</v>
      </c>
      <c r="R23" s="19">
        <f t="shared" si="165"/>
        <v>0</v>
      </c>
      <c r="S23" s="19">
        <f t="shared" si="165"/>
        <v>0</v>
      </c>
      <c r="T23" s="19">
        <f t="shared" si="165"/>
        <v>0</v>
      </c>
      <c r="U23" s="19">
        <f t="shared" si="165"/>
        <v>0</v>
      </c>
      <c r="V23" s="19">
        <f t="shared" si="165"/>
        <v>0</v>
      </c>
      <c r="W23" s="20">
        <f t="shared" si="165"/>
        <v>0</v>
      </c>
      <c r="X23" s="20">
        <f t="shared" si="165"/>
        <v>0</v>
      </c>
      <c r="Y23" s="19">
        <f t="shared" si="165"/>
        <v>0</v>
      </c>
      <c r="Z23" s="19">
        <f t="shared" si="165"/>
        <v>0</v>
      </c>
      <c r="AA23" s="19">
        <f t="shared" si="165"/>
        <v>0</v>
      </c>
      <c r="AB23" s="19">
        <f t="shared" si="165"/>
        <v>0</v>
      </c>
      <c r="AC23" s="19">
        <f t="shared" si="165"/>
        <v>0</v>
      </c>
      <c r="AD23" s="20">
        <f t="shared" si="165"/>
        <v>0</v>
      </c>
      <c r="AE23" s="20">
        <f t="shared" si="165"/>
        <v>0</v>
      </c>
      <c r="AF23" s="19">
        <f t="shared" si="165"/>
        <v>0</v>
      </c>
      <c r="AG23" s="19">
        <f t="shared" si="165"/>
        <v>0</v>
      </c>
      <c r="AH23" s="19">
        <f t="shared" si="165"/>
        <v>75000</v>
      </c>
      <c r="AI23" s="19">
        <f t="shared" si="165"/>
        <v>0</v>
      </c>
      <c r="AJ23" s="19">
        <f t="shared" si="165"/>
        <v>12000</v>
      </c>
      <c r="AK23" s="20">
        <f t="shared" si="165"/>
        <v>0</v>
      </c>
      <c r="AL23" s="20">
        <f t="shared" si="165"/>
        <v>0</v>
      </c>
      <c r="AM23" s="19">
        <f t="shared" si="165"/>
        <v>0</v>
      </c>
      <c r="AN23" s="19">
        <f t="shared" si="165"/>
        <v>0</v>
      </c>
      <c r="AO23" s="19">
        <f t="shared" si="165"/>
        <v>0</v>
      </c>
      <c r="AP23" s="19">
        <f t="shared" si="165"/>
        <v>0</v>
      </c>
      <c r="AQ23" s="19">
        <f t="shared" si="165"/>
        <v>0</v>
      </c>
      <c r="AR23" s="20">
        <f t="shared" si="165"/>
        <v>0</v>
      </c>
      <c r="AS23" s="20">
        <f t="shared" si="165"/>
        <v>0</v>
      </c>
      <c r="AT23" s="19">
        <f t="shared" si="165"/>
        <v>0</v>
      </c>
      <c r="AU23" s="19">
        <f t="shared" si="165"/>
        <v>0</v>
      </c>
      <c r="AV23" s="19">
        <f t="shared" si="165"/>
        <v>0</v>
      </c>
      <c r="AW23" s="19">
        <f t="shared" si="165"/>
        <v>0</v>
      </c>
      <c r="AX23" s="19">
        <f t="shared" si="165"/>
        <v>0</v>
      </c>
      <c r="AY23" s="20">
        <f t="shared" si="165"/>
        <v>0</v>
      </c>
      <c r="AZ23" s="20">
        <f t="shared" si="165"/>
        <v>0</v>
      </c>
      <c r="BA23" s="19">
        <f t="shared" si="165"/>
        <v>10000</v>
      </c>
      <c r="BB23" s="19">
        <f t="shared" si="165"/>
        <v>0</v>
      </c>
      <c r="BC23" s="19">
        <f t="shared" si="165"/>
        <v>0</v>
      </c>
      <c r="BD23" s="19">
        <f t="shared" si="165"/>
        <v>0</v>
      </c>
      <c r="BE23" s="19">
        <f t="shared" si="165"/>
        <v>0</v>
      </c>
      <c r="BF23" s="20">
        <f t="shared" si="165"/>
        <v>0</v>
      </c>
      <c r="BG23" s="20">
        <f t="shared" si="165"/>
        <v>0</v>
      </c>
      <c r="BH23" s="19">
        <f t="shared" si="165"/>
        <v>0</v>
      </c>
      <c r="BI23" s="19">
        <f t="shared" si="165"/>
        <v>0</v>
      </c>
      <c r="BJ23" s="19">
        <f t="shared" si="165"/>
        <v>0</v>
      </c>
      <c r="BK23" s="19">
        <f t="shared" si="165"/>
        <v>0</v>
      </c>
      <c r="BL23" s="19">
        <f t="shared" si="165"/>
        <v>0</v>
      </c>
      <c r="BM23" s="20">
        <f t="shared" si="165"/>
        <v>0</v>
      </c>
      <c r="BN23" s="20">
        <f t="shared" si="165"/>
        <v>0</v>
      </c>
      <c r="BO23" s="19">
        <f t="shared" si="165"/>
        <v>12000</v>
      </c>
      <c r="BP23" s="19">
        <f t="shared" ref="BP23:CP23" si="166">SUM(BP24:BP27)</f>
        <v>0</v>
      </c>
      <c r="BQ23" s="19">
        <f t="shared" si="166"/>
        <v>0</v>
      </c>
      <c r="BR23" s="19">
        <f t="shared" si="166"/>
        <v>0</v>
      </c>
      <c r="BS23" s="19">
        <f t="shared" si="166"/>
        <v>0</v>
      </c>
      <c r="BT23" s="20">
        <f t="shared" si="166"/>
        <v>0</v>
      </c>
      <c r="BU23" s="20">
        <f t="shared" si="166"/>
        <v>0</v>
      </c>
      <c r="BV23" s="19">
        <f t="shared" si="166"/>
        <v>0</v>
      </c>
      <c r="BW23" s="19">
        <f t="shared" si="166"/>
        <v>0</v>
      </c>
      <c r="BX23" s="19">
        <f t="shared" si="166"/>
        <v>0</v>
      </c>
      <c r="BY23" s="19">
        <f t="shared" si="166"/>
        <v>0</v>
      </c>
      <c r="BZ23" s="19">
        <f t="shared" si="166"/>
        <v>0</v>
      </c>
      <c r="CA23" s="20">
        <f t="shared" si="166"/>
        <v>0</v>
      </c>
      <c r="CB23" s="20">
        <f t="shared" si="166"/>
        <v>0</v>
      </c>
      <c r="CC23" s="19">
        <f t="shared" si="166"/>
        <v>0</v>
      </c>
      <c r="CD23" s="19">
        <f t="shared" si="166"/>
        <v>0</v>
      </c>
      <c r="CE23" s="19">
        <f t="shared" si="166"/>
        <v>0</v>
      </c>
      <c r="CF23" s="19">
        <f t="shared" si="166"/>
        <v>0</v>
      </c>
      <c r="CG23" s="19">
        <f t="shared" si="166"/>
        <v>0</v>
      </c>
      <c r="CH23" s="20">
        <f t="shared" si="166"/>
        <v>0</v>
      </c>
      <c r="CI23" s="20">
        <f t="shared" si="166"/>
        <v>0</v>
      </c>
      <c r="CJ23" s="19">
        <f t="shared" si="166"/>
        <v>0</v>
      </c>
      <c r="CK23" s="19">
        <f t="shared" si="166"/>
        <v>0</v>
      </c>
      <c r="CL23" s="19">
        <f t="shared" si="166"/>
        <v>0</v>
      </c>
      <c r="CM23" s="19">
        <f t="shared" si="166"/>
        <v>0</v>
      </c>
      <c r="CN23" s="19">
        <f t="shared" si="166"/>
        <v>0</v>
      </c>
      <c r="CO23" s="20">
        <f t="shared" si="166"/>
        <v>0</v>
      </c>
      <c r="CP23" s="20">
        <f t="shared" si="166"/>
        <v>0</v>
      </c>
      <c r="CQ23" s="19">
        <f t="shared" ref="CQ23:CW23" si="167">SUM(CQ24:CQ27)</f>
        <v>0</v>
      </c>
      <c r="CR23" s="19">
        <f t="shared" si="167"/>
        <v>0</v>
      </c>
      <c r="CS23" s="19">
        <f t="shared" si="167"/>
        <v>0</v>
      </c>
      <c r="CT23" s="19">
        <f t="shared" si="167"/>
        <v>12000</v>
      </c>
      <c r="CU23" s="19">
        <f t="shared" si="167"/>
        <v>0</v>
      </c>
      <c r="CV23" s="20">
        <f t="shared" si="167"/>
        <v>0</v>
      </c>
      <c r="CW23" s="20">
        <f t="shared" si="167"/>
        <v>0</v>
      </c>
      <c r="CX23" s="19">
        <f t="shared" ref="CX23:DT23" si="168">SUM(CX24:CX27)</f>
        <v>0</v>
      </c>
      <c r="CY23" s="19">
        <f t="shared" si="168"/>
        <v>0</v>
      </c>
      <c r="CZ23" s="19">
        <f t="shared" si="168"/>
        <v>0</v>
      </c>
      <c r="DA23" s="19">
        <f t="shared" si="168"/>
        <v>0</v>
      </c>
      <c r="DB23" s="19">
        <f t="shared" si="168"/>
        <v>0</v>
      </c>
      <c r="DC23" s="20">
        <f t="shared" si="168"/>
        <v>0</v>
      </c>
      <c r="DD23" s="20">
        <f t="shared" si="168"/>
        <v>0</v>
      </c>
      <c r="DE23" s="19">
        <f t="shared" si="168"/>
        <v>0</v>
      </c>
      <c r="DF23" s="19">
        <f t="shared" si="168"/>
        <v>0</v>
      </c>
      <c r="DG23" s="19">
        <f t="shared" si="168"/>
        <v>0</v>
      </c>
      <c r="DH23" s="19">
        <f t="shared" si="168"/>
        <v>0</v>
      </c>
      <c r="DI23" s="19">
        <f t="shared" si="168"/>
        <v>0</v>
      </c>
      <c r="DJ23" s="20">
        <f t="shared" si="168"/>
        <v>0</v>
      </c>
      <c r="DK23" s="20">
        <f t="shared" si="168"/>
        <v>0</v>
      </c>
      <c r="DL23" s="19">
        <f t="shared" si="168"/>
        <v>0</v>
      </c>
      <c r="DM23" s="19">
        <f t="shared" si="168"/>
        <v>0</v>
      </c>
      <c r="DN23" s="19">
        <f t="shared" si="168"/>
        <v>0</v>
      </c>
      <c r="DO23" s="19">
        <f t="shared" si="168"/>
        <v>0</v>
      </c>
      <c r="DP23" s="19">
        <f t="shared" si="168"/>
        <v>0</v>
      </c>
      <c r="DQ23" s="20">
        <f t="shared" si="168"/>
        <v>0</v>
      </c>
      <c r="DR23" s="20">
        <f t="shared" si="168"/>
        <v>0</v>
      </c>
      <c r="DS23" s="19">
        <f t="shared" si="168"/>
        <v>0</v>
      </c>
      <c r="DT23" s="19">
        <f t="shared" si="168"/>
        <v>0</v>
      </c>
    </row>
    <row r="24" spans="2:124" s="16" customFormat="1" x14ac:dyDescent="0.2">
      <c r="B24" s="108" t="s">
        <v>12</v>
      </c>
      <c r="C24" s="105"/>
      <c r="D24" s="97"/>
      <c r="E24" s="97"/>
      <c r="F24" s="97"/>
      <c r="G24" s="97"/>
      <c r="H24" s="97"/>
      <c r="I24" s="105"/>
      <c r="J24" s="105"/>
      <c r="K24" s="97"/>
      <c r="L24" s="97"/>
      <c r="M24" s="97"/>
      <c r="N24" s="97"/>
      <c r="O24" s="97"/>
      <c r="P24" s="105"/>
      <c r="Q24" s="105"/>
      <c r="R24" s="97"/>
      <c r="S24" s="97"/>
      <c r="T24" s="97"/>
      <c r="U24" s="97"/>
      <c r="V24" s="97"/>
      <c r="W24" s="105"/>
      <c r="X24" s="105"/>
      <c r="Y24" s="97"/>
      <c r="Z24" s="97"/>
      <c r="AA24" s="97"/>
      <c r="AB24" s="97"/>
      <c r="AC24" s="97"/>
      <c r="AD24" s="105"/>
      <c r="AE24" s="105"/>
      <c r="AF24" s="97"/>
      <c r="AG24" s="97"/>
      <c r="AH24" s="97"/>
      <c r="AI24" s="97"/>
      <c r="AJ24" s="97"/>
      <c r="AK24" s="105"/>
      <c r="AL24" s="105"/>
      <c r="AM24" s="97"/>
      <c r="AN24" s="97"/>
      <c r="AO24" s="97"/>
      <c r="AP24" s="97"/>
      <c r="AQ24" s="97"/>
      <c r="AR24" s="105"/>
      <c r="AS24" s="105"/>
      <c r="AT24" s="97"/>
      <c r="AU24" s="97"/>
      <c r="AV24" s="97"/>
      <c r="AW24" s="97"/>
      <c r="AX24" s="97"/>
      <c r="AY24" s="105"/>
      <c r="AZ24" s="105"/>
      <c r="BA24" s="97">
        <v>10000</v>
      </c>
      <c r="BB24" s="97"/>
      <c r="BC24" s="97"/>
      <c r="BD24" s="97"/>
      <c r="BE24" s="97"/>
      <c r="BF24" s="105"/>
      <c r="BG24" s="105"/>
      <c r="BH24" s="97"/>
      <c r="BI24" s="97"/>
      <c r="BJ24" s="97"/>
      <c r="BK24" s="97"/>
      <c r="BL24" s="97"/>
      <c r="BM24" s="105"/>
      <c r="BN24" s="105"/>
      <c r="BO24" s="97"/>
      <c r="BP24" s="97"/>
      <c r="BQ24" s="97"/>
      <c r="BR24" s="97"/>
      <c r="BS24" s="97"/>
      <c r="BT24" s="105"/>
      <c r="BU24" s="105"/>
      <c r="BV24" s="97"/>
      <c r="BW24" s="97"/>
      <c r="BX24" s="97"/>
      <c r="BY24" s="97"/>
      <c r="BZ24" s="97"/>
      <c r="CA24" s="105"/>
      <c r="CB24" s="105"/>
      <c r="CC24" s="97"/>
      <c r="CD24" s="97"/>
      <c r="CE24" s="97"/>
      <c r="CF24" s="97"/>
      <c r="CG24" s="97"/>
      <c r="CH24" s="105"/>
      <c r="CI24" s="105"/>
      <c r="CJ24" s="97"/>
      <c r="CK24" s="97"/>
      <c r="CL24" s="97"/>
      <c r="CM24" s="97"/>
      <c r="CN24" s="97"/>
      <c r="CO24" s="105"/>
      <c r="CP24" s="105"/>
      <c r="CQ24" s="97"/>
      <c r="CR24" s="97"/>
      <c r="CS24" s="97"/>
      <c r="CT24" s="97"/>
      <c r="CU24" s="97"/>
      <c r="CV24" s="105"/>
      <c r="CW24" s="105"/>
      <c r="CX24" s="97"/>
      <c r="CY24" s="97"/>
      <c r="CZ24" s="97"/>
      <c r="DA24" s="97"/>
      <c r="DB24" s="97"/>
      <c r="DC24" s="105"/>
      <c r="DD24" s="105"/>
      <c r="DE24" s="97"/>
      <c r="DF24" s="97"/>
      <c r="DG24" s="97"/>
      <c r="DH24" s="97"/>
      <c r="DI24" s="97"/>
      <c r="DJ24" s="105"/>
      <c r="DK24" s="105"/>
      <c r="DL24" s="97"/>
      <c r="DM24" s="97"/>
      <c r="DN24" s="97"/>
      <c r="DO24" s="97"/>
      <c r="DP24" s="97"/>
      <c r="DQ24" s="105"/>
      <c r="DR24" s="105"/>
      <c r="DS24" s="97"/>
      <c r="DT24" s="97"/>
    </row>
    <row r="25" spans="2:124" s="16" customFormat="1" x14ac:dyDescent="0.2">
      <c r="B25" s="108" t="s">
        <v>13</v>
      </c>
      <c r="C25" s="105"/>
      <c r="D25" s="97"/>
      <c r="E25" s="97"/>
      <c r="F25" s="97"/>
      <c r="G25" s="97"/>
      <c r="H25" s="97"/>
      <c r="I25" s="105"/>
      <c r="J25" s="105"/>
      <c r="K25" s="97"/>
      <c r="L25" s="97"/>
      <c r="M25" s="97"/>
      <c r="N25" s="97"/>
      <c r="O25" s="97"/>
      <c r="P25" s="105"/>
      <c r="Q25" s="105"/>
      <c r="R25" s="97"/>
      <c r="S25" s="97"/>
      <c r="T25" s="97"/>
      <c r="U25" s="97"/>
      <c r="V25" s="97"/>
      <c r="W25" s="105"/>
      <c r="X25" s="105"/>
      <c r="Y25" s="97"/>
      <c r="Z25" s="97"/>
      <c r="AA25" s="97"/>
      <c r="AB25" s="97"/>
      <c r="AC25" s="97"/>
      <c r="AD25" s="105"/>
      <c r="AE25" s="105"/>
      <c r="AF25" s="97"/>
      <c r="AG25" s="97"/>
      <c r="AH25" s="97"/>
      <c r="AI25" s="97"/>
      <c r="AJ25" s="97"/>
      <c r="AK25" s="105"/>
      <c r="AL25" s="105"/>
      <c r="AM25" s="97"/>
      <c r="AN25" s="97"/>
      <c r="AO25" s="97"/>
      <c r="AP25" s="97"/>
      <c r="AQ25" s="97"/>
      <c r="AR25" s="105"/>
      <c r="AS25" s="105"/>
      <c r="AT25" s="97"/>
      <c r="AU25" s="97"/>
      <c r="AV25" s="97"/>
      <c r="AW25" s="97"/>
      <c r="AX25" s="97"/>
      <c r="AY25" s="105"/>
      <c r="AZ25" s="105"/>
      <c r="BA25" s="97"/>
      <c r="BB25" s="97"/>
      <c r="BC25" s="97"/>
      <c r="BD25" s="97"/>
      <c r="BE25" s="97"/>
      <c r="BF25" s="105"/>
      <c r="BG25" s="105"/>
      <c r="BH25" s="97"/>
      <c r="BI25" s="97"/>
      <c r="BJ25" s="97"/>
      <c r="BK25" s="97"/>
      <c r="BL25" s="97"/>
      <c r="BM25" s="105"/>
      <c r="BN25" s="105"/>
      <c r="BO25" s="97"/>
      <c r="BP25" s="97"/>
      <c r="BQ25" s="97"/>
      <c r="BR25" s="97"/>
      <c r="BS25" s="97"/>
      <c r="BT25" s="105"/>
      <c r="BU25" s="105"/>
      <c r="BV25" s="97"/>
      <c r="BW25" s="97"/>
      <c r="BX25" s="97"/>
      <c r="BY25" s="97"/>
      <c r="BZ25" s="97"/>
      <c r="CA25" s="105"/>
      <c r="CB25" s="105"/>
      <c r="CC25" s="97"/>
      <c r="CD25" s="97"/>
      <c r="CE25" s="97"/>
      <c r="CF25" s="97"/>
      <c r="CG25" s="97"/>
      <c r="CH25" s="105"/>
      <c r="CI25" s="105"/>
      <c r="CJ25" s="97"/>
      <c r="CK25" s="97"/>
      <c r="CL25" s="97"/>
      <c r="CM25" s="97"/>
      <c r="CN25" s="97"/>
      <c r="CO25" s="105"/>
      <c r="CP25" s="105"/>
      <c r="CQ25" s="97"/>
      <c r="CR25" s="97"/>
      <c r="CS25" s="97"/>
      <c r="CT25" s="97"/>
      <c r="CU25" s="97"/>
      <c r="CV25" s="105"/>
      <c r="CW25" s="105"/>
      <c r="CX25" s="97"/>
      <c r="CY25" s="97"/>
      <c r="CZ25" s="97"/>
      <c r="DA25" s="97"/>
      <c r="DB25" s="97"/>
      <c r="DC25" s="105"/>
      <c r="DD25" s="105"/>
      <c r="DE25" s="97"/>
      <c r="DF25" s="97"/>
      <c r="DG25" s="97"/>
      <c r="DH25" s="97"/>
      <c r="DI25" s="97"/>
      <c r="DJ25" s="105"/>
      <c r="DK25" s="105"/>
      <c r="DL25" s="97"/>
      <c r="DM25" s="97"/>
      <c r="DN25" s="97"/>
      <c r="DO25" s="97"/>
      <c r="DP25" s="97"/>
      <c r="DQ25" s="105"/>
      <c r="DR25" s="105"/>
      <c r="DS25" s="97"/>
      <c r="DT25" s="97"/>
    </row>
    <row r="26" spans="2:124" s="16" customFormat="1" x14ac:dyDescent="0.2">
      <c r="B26" s="110" t="s">
        <v>150</v>
      </c>
      <c r="C26" s="105"/>
      <c r="D26" s="97"/>
      <c r="E26" s="97"/>
      <c r="F26" s="97"/>
      <c r="G26" s="97"/>
      <c r="H26" s="97"/>
      <c r="I26" s="105"/>
      <c r="J26" s="105"/>
      <c r="K26" s="97"/>
      <c r="L26" s="97"/>
      <c r="M26" s="97"/>
      <c r="N26" s="97"/>
      <c r="O26" s="97"/>
      <c r="P26" s="105"/>
      <c r="Q26" s="105"/>
      <c r="R26" s="97"/>
      <c r="S26" s="97"/>
      <c r="T26" s="97"/>
      <c r="U26" s="97"/>
      <c r="V26" s="97"/>
      <c r="W26" s="105"/>
      <c r="X26" s="105"/>
      <c r="Y26" s="97"/>
      <c r="Z26" s="97"/>
      <c r="AA26" s="97"/>
      <c r="AB26" s="97"/>
      <c r="AC26" s="97"/>
      <c r="AD26" s="105"/>
      <c r="AE26" s="105"/>
      <c r="AF26" s="97"/>
      <c r="AG26" s="97"/>
      <c r="AH26" s="97">
        <v>75000</v>
      </c>
      <c r="AI26" s="97"/>
      <c r="AJ26" s="97"/>
      <c r="AK26" s="105"/>
      <c r="AL26" s="105"/>
      <c r="AM26" s="97"/>
      <c r="AN26" s="97"/>
      <c r="AO26" s="97"/>
      <c r="AP26" s="97"/>
      <c r="AQ26" s="97"/>
      <c r="AR26" s="105"/>
      <c r="AS26" s="105"/>
      <c r="AT26" s="97"/>
      <c r="AU26" s="97"/>
      <c r="AV26" s="97"/>
      <c r="AW26" s="97"/>
      <c r="AX26" s="97"/>
      <c r="AY26" s="105"/>
      <c r="AZ26" s="105"/>
      <c r="BA26" s="97"/>
      <c r="BB26" s="97"/>
      <c r="BC26" s="97"/>
      <c r="BD26" s="97"/>
      <c r="BE26" s="97"/>
      <c r="BF26" s="105"/>
      <c r="BG26" s="105"/>
      <c r="BH26" s="97"/>
      <c r="BI26" s="97"/>
      <c r="BJ26" s="97"/>
      <c r="BK26" s="97"/>
      <c r="BL26" s="97"/>
      <c r="BM26" s="105"/>
      <c r="BN26" s="105"/>
      <c r="BO26" s="97"/>
      <c r="BP26" s="97"/>
      <c r="BQ26" s="97"/>
      <c r="BR26" s="97"/>
      <c r="BS26" s="97"/>
      <c r="BT26" s="105"/>
      <c r="BU26" s="105"/>
      <c r="BV26" s="97"/>
      <c r="BW26" s="97"/>
      <c r="BX26" s="97"/>
      <c r="BY26" s="97"/>
      <c r="BZ26" s="97"/>
      <c r="CA26" s="105"/>
      <c r="CB26" s="105"/>
      <c r="CC26" s="97"/>
      <c r="CD26" s="97"/>
      <c r="CE26" s="97"/>
      <c r="CF26" s="97"/>
      <c r="CG26" s="97"/>
      <c r="CH26" s="105"/>
      <c r="CI26" s="105"/>
      <c r="CJ26" s="97"/>
      <c r="CK26" s="97"/>
      <c r="CL26" s="97"/>
      <c r="CM26" s="97"/>
      <c r="CN26" s="97"/>
      <c r="CO26" s="105"/>
      <c r="CP26" s="105"/>
      <c r="CQ26" s="97"/>
      <c r="CR26" s="97"/>
      <c r="CS26" s="97"/>
      <c r="CT26" s="97"/>
      <c r="CU26" s="97"/>
      <c r="CV26" s="105"/>
      <c r="CW26" s="105"/>
      <c r="CX26" s="97"/>
      <c r="CY26" s="97"/>
      <c r="CZ26" s="97"/>
      <c r="DA26" s="97"/>
      <c r="DB26" s="97"/>
      <c r="DC26" s="105"/>
      <c r="DD26" s="105"/>
      <c r="DE26" s="97"/>
      <c r="DF26" s="97"/>
      <c r="DG26" s="97"/>
      <c r="DH26" s="97"/>
      <c r="DI26" s="97"/>
      <c r="DJ26" s="105"/>
      <c r="DK26" s="105"/>
      <c r="DL26" s="97"/>
      <c r="DM26" s="97"/>
      <c r="DN26" s="97"/>
      <c r="DO26" s="97"/>
      <c r="DP26" s="97"/>
      <c r="DQ26" s="105"/>
      <c r="DR26" s="105"/>
      <c r="DS26" s="97"/>
      <c r="DT26" s="97"/>
    </row>
    <row r="27" spans="2:124" s="16" customFormat="1" x14ac:dyDescent="0.2">
      <c r="B27" s="110" t="s">
        <v>151</v>
      </c>
      <c r="C27" s="105"/>
      <c r="D27" s="97"/>
      <c r="E27" s="97"/>
      <c r="F27" s="97"/>
      <c r="G27" s="97"/>
      <c r="H27" s="97"/>
      <c r="I27" s="105"/>
      <c r="J27" s="105"/>
      <c r="K27" s="97"/>
      <c r="L27" s="97"/>
      <c r="M27" s="97"/>
      <c r="N27" s="97"/>
      <c r="O27" s="97"/>
      <c r="P27" s="105"/>
      <c r="Q27" s="105"/>
      <c r="R27" s="97"/>
      <c r="S27" s="97"/>
      <c r="T27" s="97"/>
      <c r="U27" s="97"/>
      <c r="V27" s="97"/>
      <c r="W27" s="105"/>
      <c r="X27" s="105"/>
      <c r="Y27" s="97"/>
      <c r="Z27" s="97"/>
      <c r="AA27" s="97"/>
      <c r="AB27" s="97"/>
      <c r="AC27" s="97"/>
      <c r="AD27" s="105"/>
      <c r="AE27" s="105"/>
      <c r="AF27" s="97"/>
      <c r="AG27" s="97"/>
      <c r="AH27" s="97"/>
      <c r="AI27" s="97"/>
      <c r="AJ27" s="97">
        <v>12000</v>
      </c>
      <c r="AK27" s="105"/>
      <c r="AL27" s="105"/>
      <c r="AM27" s="97"/>
      <c r="AN27" s="97"/>
      <c r="AO27" s="97"/>
      <c r="AP27" s="97"/>
      <c r="AQ27" s="97"/>
      <c r="AR27" s="105"/>
      <c r="AS27" s="105"/>
      <c r="AT27" s="97"/>
      <c r="AU27" s="97"/>
      <c r="AV27" s="97"/>
      <c r="AW27" s="97"/>
      <c r="AX27" s="97"/>
      <c r="AY27" s="105"/>
      <c r="AZ27" s="105"/>
      <c r="BA27" s="97"/>
      <c r="BB27" s="97"/>
      <c r="BC27" s="97"/>
      <c r="BD27" s="97"/>
      <c r="BE27" s="97"/>
      <c r="BF27" s="105"/>
      <c r="BG27" s="105"/>
      <c r="BH27" s="97"/>
      <c r="BI27" s="97"/>
      <c r="BJ27" s="97"/>
      <c r="BK27" s="97"/>
      <c r="BL27" s="97"/>
      <c r="BM27" s="105"/>
      <c r="BN27" s="105"/>
      <c r="BO27" s="97">
        <v>12000</v>
      </c>
      <c r="BP27" s="97"/>
      <c r="BQ27" s="97"/>
      <c r="BR27" s="97"/>
      <c r="BS27" s="97"/>
      <c r="BT27" s="105"/>
      <c r="BU27" s="105"/>
      <c r="BV27" s="97"/>
      <c r="BW27" s="97"/>
      <c r="BX27" s="97"/>
      <c r="BY27" s="97"/>
      <c r="BZ27" s="97"/>
      <c r="CA27" s="105"/>
      <c r="CB27" s="105"/>
      <c r="CC27" s="97"/>
      <c r="CD27" s="97"/>
      <c r="CE27" s="97"/>
      <c r="CF27" s="97"/>
      <c r="CG27" s="97"/>
      <c r="CH27" s="105"/>
      <c r="CI27" s="105"/>
      <c r="CJ27" s="97"/>
      <c r="CK27" s="97"/>
      <c r="CL27" s="97"/>
      <c r="CM27" s="97"/>
      <c r="CN27" s="97"/>
      <c r="CO27" s="105"/>
      <c r="CP27" s="105"/>
      <c r="CQ27" s="97"/>
      <c r="CR27" s="97"/>
      <c r="CS27" s="97"/>
      <c r="CT27" s="97">
        <v>12000</v>
      </c>
      <c r="CU27" s="97"/>
      <c r="CV27" s="105"/>
      <c r="CW27" s="105"/>
      <c r="CX27" s="97"/>
      <c r="CY27" s="97"/>
      <c r="CZ27" s="97"/>
      <c r="DA27" s="97"/>
      <c r="DB27" s="97"/>
      <c r="DC27" s="105"/>
      <c r="DD27" s="105"/>
      <c r="DE27" s="97"/>
      <c r="DF27" s="97"/>
      <c r="DG27" s="97"/>
      <c r="DH27" s="97"/>
      <c r="DI27" s="97"/>
      <c r="DJ27" s="105"/>
      <c r="DK27" s="105"/>
      <c r="DL27" s="97"/>
      <c r="DM27" s="97"/>
      <c r="DN27" s="97"/>
      <c r="DO27" s="97"/>
      <c r="DP27" s="97"/>
      <c r="DQ27" s="105"/>
      <c r="DR27" s="105"/>
      <c r="DS27" s="97"/>
      <c r="DT27" s="97"/>
    </row>
    <row r="28" spans="2:124" s="16" customFormat="1" x14ac:dyDescent="0.2">
      <c r="B28" s="13" t="s">
        <v>14</v>
      </c>
      <c r="C28" s="15">
        <f t="shared" ref="C28" si="169">C19+C23</f>
        <v>0</v>
      </c>
      <c r="D28" s="14">
        <f t="shared" ref="D28:AI28" si="170">D19+D23</f>
        <v>5555.5555555555557</v>
      </c>
      <c r="E28" s="14">
        <f t="shared" si="170"/>
        <v>8888.8888888888887</v>
      </c>
      <c r="F28" s="14">
        <f t="shared" si="170"/>
        <v>8888.8888888888887</v>
      </c>
      <c r="G28" s="14">
        <f t="shared" si="170"/>
        <v>8888.8888888888887</v>
      </c>
      <c r="H28" s="14">
        <f t="shared" si="170"/>
        <v>8888.8888888888887</v>
      </c>
      <c r="I28" s="15">
        <f t="shared" si="170"/>
        <v>0</v>
      </c>
      <c r="J28" s="15">
        <f t="shared" si="170"/>
        <v>0</v>
      </c>
      <c r="K28" s="14">
        <f t="shared" si="170"/>
        <v>5555.5555555555557</v>
      </c>
      <c r="L28" s="14">
        <f t="shared" si="170"/>
        <v>8888.8888888888887</v>
      </c>
      <c r="M28" s="14">
        <f t="shared" si="170"/>
        <v>8888.8888888888887</v>
      </c>
      <c r="N28" s="14">
        <f t="shared" si="170"/>
        <v>8888.8888888888887</v>
      </c>
      <c r="O28" s="14">
        <f t="shared" si="170"/>
        <v>8888.8888888888887</v>
      </c>
      <c r="P28" s="15">
        <f t="shared" si="170"/>
        <v>0</v>
      </c>
      <c r="Q28" s="15">
        <f t="shared" si="170"/>
        <v>0</v>
      </c>
      <c r="R28" s="14">
        <f t="shared" si="170"/>
        <v>5555.5555555555557</v>
      </c>
      <c r="S28" s="14">
        <f t="shared" si="170"/>
        <v>1777.7777777777774</v>
      </c>
      <c r="T28" s="14">
        <f t="shared" si="170"/>
        <v>1777.7777777777774</v>
      </c>
      <c r="U28" s="14">
        <f t="shared" si="170"/>
        <v>1777.7777777777774</v>
      </c>
      <c r="V28" s="14">
        <f t="shared" si="170"/>
        <v>1777.7777777777774</v>
      </c>
      <c r="W28" s="15">
        <f t="shared" si="170"/>
        <v>0</v>
      </c>
      <c r="X28" s="15">
        <f t="shared" si="170"/>
        <v>0</v>
      </c>
      <c r="Y28" s="14">
        <f t="shared" si="170"/>
        <v>1111.1111111111109</v>
      </c>
      <c r="Z28" s="14">
        <f t="shared" si="170"/>
        <v>1777.7777777777774</v>
      </c>
      <c r="AA28" s="14">
        <f t="shared" si="170"/>
        <v>1777.7777777777774</v>
      </c>
      <c r="AB28" s="14">
        <f t="shared" si="170"/>
        <v>1777.7777777777774</v>
      </c>
      <c r="AC28" s="14">
        <f t="shared" si="170"/>
        <v>1777.7777777777774</v>
      </c>
      <c r="AD28" s="15">
        <f t="shared" si="170"/>
        <v>0</v>
      </c>
      <c r="AE28" s="15">
        <f t="shared" si="170"/>
        <v>0</v>
      </c>
      <c r="AF28" s="14">
        <f t="shared" si="170"/>
        <v>1111.1111111111109</v>
      </c>
      <c r="AG28" s="14">
        <f t="shared" si="170"/>
        <v>1777.7777777777774</v>
      </c>
      <c r="AH28" s="14">
        <f t="shared" si="170"/>
        <v>76777.777777777781</v>
      </c>
      <c r="AI28" s="14">
        <f t="shared" si="170"/>
        <v>1777.7777777777774</v>
      </c>
      <c r="AJ28" s="14">
        <f t="shared" ref="AJ28:BO28" si="171">AJ19+AJ23</f>
        <v>13777.777777777777</v>
      </c>
      <c r="AK28" s="15">
        <f t="shared" si="171"/>
        <v>0</v>
      </c>
      <c r="AL28" s="15">
        <f t="shared" si="171"/>
        <v>0</v>
      </c>
      <c r="AM28" s="14">
        <f t="shared" si="171"/>
        <v>1111.1111111111109</v>
      </c>
      <c r="AN28" s="14">
        <f t="shared" si="171"/>
        <v>1777.7777777777774</v>
      </c>
      <c r="AO28" s="14">
        <f t="shared" si="171"/>
        <v>1777.7777777777774</v>
      </c>
      <c r="AP28" s="14">
        <f t="shared" si="171"/>
        <v>1777.7777777777774</v>
      </c>
      <c r="AQ28" s="14">
        <f t="shared" si="171"/>
        <v>1777.7777777777774</v>
      </c>
      <c r="AR28" s="15">
        <f t="shared" si="171"/>
        <v>0</v>
      </c>
      <c r="AS28" s="15">
        <f t="shared" si="171"/>
        <v>0</v>
      </c>
      <c r="AT28" s="14">
        <f t="shared" si="171"/>
        <v>1666.666666666667</v>
      </c>
      <c r="AU28" s="14">
        <f t="shared" si="171"/>
        <v>2666.666666666667</v>
      </c>
      <c r="AV28" s="14">
        <f t="shared" si="171"/>
        <v>2666.666666666667</v>
      </c>
      <c r="AW28" s="14">
        <f t="shared" si="171"/>
        <v>2666.666666666667</v>
      </c>
      <c r="AX28" s="14">
        <f t="shared" si="171"/>
        <v>2666.666666666667</v>
      </c>
      <c r="AY28" s="15">
        <f t="shared" si="171"/>
        <v>0</v>
      </c>
      <c r="AZ28" s="15">
        <f t="shared" si="171"/>
        <v>0</v>
      </c>
      <c r="BA28" s="14">
        <f t="shared" si="171"/>
        <v>11666.666666666668</v>
      </c>
      <c r="BB28" s="14">
        <f t="shared" si="171"/>
        <v>2666.666666666667</v>
      </c>
      <c r="BC28" s="14">
        <f t="shared" si="171"/>
        <v>2666.666666666667</v>
      </c>
      <c r="BD28" s="14">
        <f t="shared" si="171"/>
        <v>2666.666666666667</v>
      </c>
      <c r="BE28" s="14">
        <f t="shared" si="171"/>
        <v>2666.666666666667</v>
      </c>
      <c r="BF28" s="15">
        <f t="shared" si="171"/>
        <v>0</v>
      </c>
      <c r="BG28" s="15">
        <f t="shared" si="171"/>
        <v>0</v>
      </c>
      <c r="BH28" s="14">
        <f t="shared" si="171"/>
        <v>2777.7777777777778</v>
      </c>
      <c r="BI28" s="14">
        <f t="shared" si="171"/>
        <v>4444.4444444444443</v>
      </c>
      <c r="BJ28" s="14">
        <f t="shared" si="171"/>
        <v>4444.4444444444443</v>
      </c>
      <c r="BK28" s="14">
        <f t="shared" si="171"/>
        <v>4444.4444444444443</v>
      </c>
      <c r="BL28" s="14">
        <f t="shared" si="171"/>
        <v>4444.4444444444443</v>
      </c>
      <c r="BM28" s="15">
        <f t="shared" si="171"/>
        <v>0</v>
      </c>
      <c r="BN28" s="15">
        <f t="shared" si="171"/>
        <v>0</v>
      </c>
      <c r="BO28" s="14">
        <f t="shared" si="171"/>
        <v>14777.777777777777</v>
      </c>
      <c r="BP28" s="14">
        <f t="shared" ref="BP28:CP28" si="172">BP19+BP23</f>
        <v>4444.4444444444443</v>
      </c>
      <c r="BQ28" s="14">
        <f t="shared" si="172"/>
        <v>4444.4444444444443</v>
      </c>
      <c r="BR28" s="14">
        <f t="shared" si="172"/>
        <v>4444.4444444444443</v>
      </c>
      <c r="BS28" s="14">
        <f t="shared" si="172"/>
        <v>4444.4444444444443</v>
      </c>
      <c r="BT28" s="15">
        <f t="shared" si="172"/>
        <v>0</v>
      </c>
      <c r="BU28" s="15">
        <f t="shared" si="172"/>
        <v>0</v>
      </c>
      <c r="BV28" s="14">
        <f t="shared" si="172"/>
        <v>3722.2222222222217</v>
      </c>
      <c r="BW28" s="14">
        <f t="shared" si="172"/>
        <v>5955.5555555555547</v>
      </c>
      <c r="BX28" s="14">
        <f t="shared" si="172"/>
        <v>5955.5555555555547</v>
      </c>
      <c r="BY28" s="14">
        <f t="shared" si="172"/>
        <v>5955.5555555555547</v>
      </c>
      <c r="BZ28" s="14">
        <f t="shared" si="172"/>
        <v>5955.5555555555547</v>
      </c>
      <c r="CA28" s="15">
        <f t="shared" si="172"/>
        <v>0</v>
      </c>
      <c r="CB28" s="15">
        <f t="shared" si="172"/>
        <v>0</v>
      </c>
      <c r="CC28" s="14">
        <f t="shared" si="172"/>
        <v>4444.4444444444443</v>
      </c>
      <c r="CD28" s="14">
        <f t="shared" si="172"/>
        <v>7111.1111111111113</v>
      </c>
      <c r="CE28" s="14">
        <f t="shared" si="172"/>
        <v>7111.1111111111113</v>
      </c>
      <c r="CF28" s="14">
        <f t="shared" si="172"/>
        <v>7111.1111111111113</v>
      </c>
      <c r="CG28" s="14">
        <f t="shared" si="172"/>
        <v>7111.1111111111113</v>
      </c>
      <c r="CH28" s="15">
        <f t="shared" si="172"/>
        <v>0</v>
      </c>
      <c r="CI28" s="15">
        <f t="shared" si="172"/>
        <v>0</v>
      </c>
      <c r="CJ28" s="14">
        <f t="shared" si="172"/>
        <v>6111.1111111111113</v>
      </c>
      <c r="CK28" s="14">
        <f t="shared" si="172"/>
        <v>9777.7777777777774</v>
      </c>
      <c r="CL28" s="14">
        <f t="shared" si="172"/>
        <v>9777.7777777777774</v>
      </c>
      <c r="CM28" s="14">
        <f t="shared" si="172"/>
        <v>9777.7777777777774</v>
      </c>
      <c r="CN28" s="14">
        <f t="shared" si="172"/>
        <v>9777.7777777777774</v>
      </c>
      <c r="CO28" s="15">
        <f t="shared" si="172"/>
        <v>0</v>
      </c>
      <c r="CP28" s="15">
        <f t="shared" si="172"/>
        <v>0</v>
      </c>
      <c r="CQ28" s="14">
        <f t="shared" ref="CQ28:CW28" si="173">CQ19+CQ23</f>
        <v>6111.1111111111113</v>
      </c>
      <c r="CR28" s="14">
        <f t="shared" si="173"/>
        <v>9777.7777777777774</v>
      </c>
      <c r="CS28" s="14">
        <f t="shared" si="173"/>
        <v>9777.7777777777774</v>
      </c>
      <c r="CT28" s="14">
        <f t="shared" si="173"/>
        <v>21777.777777777777</v>
      </c>
      <c r="CU28" s="14">
        <f t="shared" si="173"/>
        <v>9777.7777777777774</v>
      </c>
      <c r="CV28" s="15">
        <f t="shared" si="173"/>
        <v>0</v>
      </c>
      <c r="CW28" s="15">
        <f t="shared" si="173"/>
        <v>0</v>
      </c>
      <c r="CX28" s="14">
        <f t="shared" ref="CX28:DT28" si="174">CX19+CX23</f>
        <v>6111.1111111111113</v>
      </c>
      <c r="CY28" s="14">
        <f t="shared" si="174"/>
        <v>9777.7777777777774</v>
      </c>
      <c r="CZ28" s="14">
        <f t="shared" si="174"/>
        <v>9777.7777777777774</v>
      </c>
      <c r="DA28" s="14">
        <f t="shared" si="174"/>
        <v>9777.7777777777774</v>
      </c>
      <c r="DB28" s="14">
        <f t="shared" si="174"/>
        <v>9777.7777777777774</v>
      </c>
      <c r="DC28" s="15">
        <f t="shared" si="174"/>
        <v>0</v>
      </c>
      <c r="DD28" s="15">
        <f t="shared" si="174"/>
        <v>0</v>
      </c>
      <c r="DE28" s="14">
        <f t="shared" si="174"/>
        <v>5833.333333333333</v>
      </c>
      <c r="DF28" s="14">
        <f t="shared" si="174"/>
        <v>9333.3333333333339</v>
      </c>
      <c r="DG28" s="14">
        <f t="shared" si="174"/>
        <v>9333.3333333333339</v>
      </c>
      <c r="DH28" s="14">
        <f t="shared" si="174"/>
        <v>9333.3333333333339</v>
      </c>
      <c r="DI28" s="14">
        <f t="shared" si="174"/>
        <v>9333.3333333333339</v>
      </c>
      <c r="DJ28" s="15">
        <f t="shared" si="174"/>
        <v>0</v>
      </c>
      <c r="DK28" s="15">
        <f t="shared" si="174"/>
        <v>0</v>
      </c>
      <c r="DL28" s="14">
        <f t="shared" si="174"/>
        <v>5555.5555555555557</v>
      </c>
      <c r="DM28" s="14">
        <f t="shared" si="174"/>
        <v>8888.8888888888887</v>
      </c>
      <c r="DN28" s="14">
        <f t="shared" si="174"/>
        <v>8888.8888888888887</v>
      </c>
      <c r="DO28" s="14">
        <f t="shared" si="174"/>
        <v>8888.8888888888887</v>
      </c>
      <c r="DP28" s="14">
        <f t="shared" si="174"/>
        <v>8888.8888888888887</v>
      </c>
      <c r="DQ28" s="15">
        <f t="shared" si="174"/>
        <v>0</v>
      </c>
      <c r="DR28" s="15">
        <f t="shared" si="174"/>
        <v>0</v>
      </c>
      <c r="DS28" s="14">
        <f t="shared" si="174"/>
        <v>5555.5555555555557</v>
      </c>
      <c r="DT28" s="14">
        <f t="shared" si="174"/>
        <v>8888.8888888888887</v>
      </c>
    </row>
    <row r="29" spans="2:124" ht="15.75" x14ac:dyDescent="0.25">
      <c r="B29" s="17" t="s">
        <v>15</v>
      </c>
      <c r="C29" s="15"/>
      <c r="D29" s="14"/>
      <c r="E29" s="14"/>
      <c r="F29" s="14"/>
      <c r="G29" s="14"/>
      <c r="H29" s="14"/>
      <c r="I29" s="15"/>
      <c r="J29" s="15"/>
      <c r="K29" s="14"/>
      <c r="L29" s="14"/>
      <c r="M29" s="14"/>
      <c r="N29" s="14"/>
      <c r="O29" s="14"/>
      <c r="P29" s="15"/>
      <c r="Q29" s="15"/>
      <c r="R29" s="14"/>
      <c r="S29" s="14"/>
      <c r="T29" s="14"/>
      <c r="U29" s="14"/>
      <c r="V29" s="14"/>
      <c r="W29" s="15"/>
      <c r="X29" s="15"/>
      <c r="Y29" s="14"/>
      <c r="Z29" s="14"/>
      <c r="AA29" s="14"/>
      <c r="AB29" s="14"/>
      <c r="AC29" s="14"/>
      <c r="AD29" s="15"/>
      <c r="AE29" s="15"/>
      <c r="AF29" s="14"/>
      <c r="AG29" s="14"/>
      <c r="AH29" s="14"/>
      <c r="AI29" s="14"/>
      <c r="AJ29" s="14"/>
      <c r="AK29" s="15"/>
      <c r="AL29" s="15"/>
      <c r="AM29" s="14"/>
      <c r="AN29" s="14"/>
      <c r="AO29" s="14"/>
      <c r="AP29" s="14"/>
      <c r="AQ29" s="14"/>
      <c r="AR29" s="15"/>
      <c r="AS29" s="15"/>
      <c r="AT29" s="14"/>
      <c r="AU29" s="14"/>
      <c r="AV29" s="14"/>
      <c r="AW29" s="14"/>
      <c r="AX29" s="14"/>
      <c r="AY29" s="15"/>
      <c r="AZ29" s="15"/>
      <c r="BA29" s="14"/>
      <c r="BB29" s="14"/>
      <c r="BC29" s="14"/>
      <c r="BD29" s="14"/>
      <c r="BE29" s="14"/>
      <c r="BF29" s="15"/>
      <c r="BG29" s="15"/>
      <c r="BH29" s="14"/>
      <c r="BI29" s="14"/>
      <c r="BJ29" s="14"/>
      <c r="BK29" s="14"/>
      <c r="BL29" s="14"/>
      <c r="BM29" s="15"/>
      <c r="BN29" s="15"/>
      <c r="BO29" s="14"/>
      <c r="BP29" s="14"/>
      <c r="BQ29" s="14"/>
      <c r="BR29" s="14"/>
      <c r="BS29" s="14"/>
      <c r="BT29" s="15"/>
      <c r="BU29" s="15"/>
      <c r="BV29" s="14"/>
      <c r="BW29" s="14"/>
      <c r="BX29" s="14"/>
      <c r="BY29" s="14"/>
      <c r="BZ29" s="14"/>
      <c r="CA29" s="15"/>
      <c r="CB29" s="15"/>
      <c r="CC29" s="14"/>
      <c r="CD29" s="14"/>
      <c r="CE29" s="14"/>
      <c r="CF29" s="14"/>
      <c r="CG29" s="14"/>
      <c r="CH29" s="15"/>
      <c r="CI29" s="15"/>
      <c r="CJ29" s="14"/>
      <c r="CK29" s="14"/>
      <c r="CL29" s="14"/>
      <c r="CM29" s="14"/>
      <c r="CN29" s="14"/>
      <c r="CO29" s="15"/>
      <c r="CP29" s="15"/>
      <c r="CQ29" s="14"/>
      <c r="CR29" s="14"/>
      <c r="CS29" s="14"/>
      <c r="CT29" s="14"/>
      <c r="CU29" s="14"/>
      <c r="CV29" s="15"/>
      <c r="CW29" s="15"/>
      <c r="CX29" s="14"/>
      <c r="CY29" s="14"/>
      <c r="CZ29" s="14"/>
      <c r="DA29" s="14"/>
      <c r="DB29" s="14"/>
      <c r="DC29" s="15"/>
      <c r="DD29" s="15"/>
      <c r="DE29" s="14"/>
      <c r="DF29" s="14"/>
      <c r="DG29" s="14"/>
      <c r="DH29" s="14"/>
      <c r="DI29" s="14"/>
      <c r="DJ29" s="15"/>
      <c r="DK29" s="15"/>
      <c r="DL29" s="14"/>
      <c r="DM29" s="14"/>
      <c r="DN29" s="14"/>
      <c r="DO29" s="14"/>
      <c r="DP29" s="14"/>
      <c r="DQ29" s="15"/>
      <c r="DR29" s="15"/>
      <c r="DS29" s="14"/>
      <c r="DT29" s="14"/>
    </row>
    <row r="30" spans="2:124" x14ac:dyDescent="0.2">
      <c r="B30" s="23" t="s">
        <v>116</v>
      </c>
      <c r="C30" s="20">
        <f t="shared" ref="C30" si="175">SUM(C31:C34)</f>
        <v>0</v>
      </c>
      <c r="D30" s="19">
        <f t="shared" ref="D30:AI30" si="176">SUM(D31:D34)</f>
        <v>7680</v>
      </c>
      <c r="E30" s="19">
        <f t="shared" si="176"/>
        <v>0</v>
      </c>
      <c r="F30" s="19">
        <f t="shared" si="176"/>
        <v>0</v>
      </c>
      <c r="G30" s="19">
        <f t="shared" si="176"/>
        <v>23100</v>
      </c>
      <c r="H30" s="19">
        <f t="shared" si="176"/>
        <v>0</v>
      </c>
      <c r="I30" s="20">
        <f t="shared" si="176"/>
        <v>0</v>
      </c>
      <c r="J30" s="20">
        <f t="shared" si="176"/>
        <v>0</v>
      </c>
      <c r="K30" s="19">
        <f t="shared" si="176"/>
        <v>4080</v>
      </c>
      <c r="L30" s="19">
        <f t="shared" si="176"/>
        <v>0</v>
      </c>
      <c r="M30" s="19">
        <f t="shared" si="176"/>
        <v>0</v>
      </c>
      <c r="N30" s="19">
        <f t="shared" si="176"/>
        <v>48100</v>
      </c>
      <c r="O30" s="19">
        <f t="shared" si="176"/>
        <v>0</v>
      </c>
      <c r="P30" s="20">
        <f t="shared" si="176"/>
        <v>0</v>
      </c>
      <c r="Q30" s="20">
        <f t="shared" si="176"/>
        <v>0</v>
      </c>
      <c r="R30" s="19">
        <f t="shared" si="176"/>
        <v>3456</v>
      </c>
      <c r="S30" s="19">
        <f t="shared" si="176"/>
        <v>0</v>
      </c>
      <c r="T30" s="19">
        <f t="shared" si="176"/>
        <v>0</v>
      </c>
      <c r="U30" s="19">
        <f t="shared" si="176"/>
        <v>23100</v>
      </c>
      <c r="V30" s="19">
        <f t="shared" si="176"/>
        <v>0</v>
      </c>
      <c r="W30" s="20">
        <f t="shared" si="176"/>
        <v>0</v>
      </c>
      <c r="X30" s="20">
        <f t="shared" si="176"/>
        <v>0</v>
      </c>
      <c r="Y30" s="19">
        <f t="shared" si="176"/>
        <v>18912</v>
      </c>
      <c r="Z30" s="19">
        <f t="shared" si="176"/>
        <v>0</v>
      </c>
      <c r="AA30" s="19">
        <f t="shared" si="176"/>
        <v>0</v>
      </c>
      <c r="AB30" s="19">
        <f t="shared" si="176"/>
        <v>23100</v>
      </c>
      <c r="AC30" s="19">
        <f t="shared" si="176"/>
        <v>61580</v>
      </c>
      <c r="AD30" s="20">
        <f t="shared" si="176"/>
        <v>0</v>
      </c>
      <c r="AE30" s="20">
        <f t="shared" si="176"/>
        <v>0</v>
      </c>
      <c r="AF30" s="19">
        <f t="shared" si="176"/>
        <v>3456</v>
      </c>
      <c r="AG30" s="19">
        <f t="shared" si="176"/>
        <v>0</v>
      </c>
      <c r="AH30" s="19">
        <f t="shared" si="176"/>
        <v>0</v>
      </c>
      <c r="AI30" s="19">
        <f t="shared" si="176"/>
        <v>24824</v>
      </c>
      <c r="AJ30" s="19">
        <f t="shared" ref="AJ30:BO30" si="177">SUM(AJ31:AJ34)</f>
        <v>0</v>
      </c>
      <c r="AK30" s="20">
        <f t="shared" si="177"/>
        <v>0</v>
      </c>
      <c r="AL30" s="20">
        <f t="shared" si="177"/>
        <v>0</v>
      </c>
      <c r="AM30" s="19">
        <f t="shared" si="177"/>
        <v>3456</v>
      </c>
      <c r="AN30" s="19">
        <f t="shared" si="177"/>
        <v>2600</v>
      </c>
      <c r="AO30" s="19">
        <f t="shared" si="177"/>
        <v>0</v>
      </c>
      <c r="AP30" s="19">
        <f t="shared" si="177"/>
        <v>21224</v>
      </c>
      <c r="AQ30" s="19">
        <f t="shared" si="177"/>
        <v>0</v>
      </c>
      <c r="AR30" s="20">
        <f t="shared" si="177"/>
        <v>0</v>
      </c>
      <c r="AS30" s="20">
        <f t="shared" si="177"/>
        <v>0</v>
      </c>
      <c r="AT30" s="19">
        <f t="shared" si="177"/>
        <v>2000</v>
      </c>
      <c r="AU30" s="19">
        <f t="shared" si="177"/>
        <v>28400</v>
      </c>
      <c r="AV30" s="19">
        <f t="shared" si="177"/>
        <v>0</v>
      </c>
      <c r="AW30" s="19">
        <f t="shared" si="177"/>
        <v>20600</v>
      </c>
      <c r="AX30" s="19">
        <f t="shared" si="177"/>
        <v>0</v>
      </c>
      <c r="AY30" s="20">
        <f t="shared" si="177"/>
        <v>0</v>
      </c>
      <c r="AZ30" s="20">
        <f t="shared" si="177"/>
        <v>0</v>
      </c>
      <c r="BA30" s="19">
        <f t="shared" si="177"/>
        <v>2000</v>
      </c>
      <c r="BB30" s="19">
        <f t="shared" si="177"/>
        <v>0</v>
      </c>
      <c r="BC30" s="19">
        <f t="shared" si="177"/>
        <v>0</v>
      </c>
      <c r="BD30" s="19">
        <f t="shared" si="177"/>
        <v>24100</v>
      </c>
      <c r="BE30" s="19">
        <f t="shared" si="177"/>
        <v>0</v>
      </c>
      <c r="BF30" s="20">
        <f t="shared" si="177"/>
        <v>0</v>
      </c>
      <c r="BG30" s="20">
        <f t="shared" si="177"/>
        <v>0</v>
      </c>
      <c r="BH30" s="19">
        <f t="shared" si="177"/>
        <v>5000</v>
      </c>
      <c r="BI30" s="19">
        <f t="shared" si="177"/>
        <v>0</v>
      </c>
      <c r="BJ30" s="19">
        <f t="shared" si="177"/>
        <v>41600</v>
      </c>
      <c r="BK30" s="19">
        <f t="shared" si="177"/>
        <v>8100</v>
      </c>
      <c r="BL30" s="19">
        <f t="shared" si="177"/>
        <v>0</v>
      </c>
      <c r="BM30" s="20">
        <f t="shared" si="177"/>
        <v>0</v>
      </c>
      <c r="BN30" s="20">
        <f t="shared" si="177"/>
        <v>0</v>
      </c>
      <c r="BO30" s="19">
        <f t="shared" si="177"/>
        <v>3724</v>
      </c>
      <c r="BP30" s="19">
        <f t="shared" ref="BP30:CP30" si="178">SUM(BP31:BP34)</f>
        <v>0</v>
      </c>
      <c r="BQ30" s="19">
        <f t="shared" si="178"/>
        <v>0</v>
      </c>
      <c r="BR30" s="19">
        <f t="shared" si="178"/>
        <v>8100</v>
      </c>
      <c r="BS30" s="19">
        <f t="shared" si="178"/>
        <v>0</v>
      </c>
      <c r="BT30" s="20">
        <f t="shared" si="178"/>
        <v>0</v>
      </c>
      <c r="BU30" s="20">
        <f t="shared" si="178"/>
        <v>0</v>
      </c>
      <c r="BV30" s="19">
        <f t="shared" si="178"/>
        <v>2624</v>
      </c>
      <c r="BW30" s="19">
        <f t="shared" si="178"/>
        <v>0</v>
      </c>
      <c r="BX30" s="19">
        <f t="shared" si="178"/>
        <v>0</v>
      </c>
      <c r="BY30" s="19">
        <f t="shared" si="178"/>
        <v>23100</v>
      </c>
      <c r="BZ30" s="19">
        <f t="shared" si="178"/>
        <v>0</v>
      </c>
      <c r="CA30" s="20">
        <f t="shared" si="178"/>
        <v>0</v>
      </c>
      <c r="CB30" s="20">
        <f t="shared" si="178"/>
        <v>0</v>
      </c>
      <c r="CC30" s="19">
        <f t="shared" si="178"/>
        <v>2000</v>
      </c>
      <c r="CD30" s="19">
        <f t="shared" si="178"/>
        <v>0</v>
      </c>
      <c r="CE30" s="19">
        <f t="shared" si="178"/>
        <v>0</v>
      </c>
      <c r="CF30" s="19">
        <f t="shared" si="178"/>
        <v>8100</v>
      </c>
      <c r="CG30" s="19">
        <f t="shared" si="178"/>
        <v>0</v>
      </c>
      <c r="CH30" s="20">
        <f t="shared" si="178"/>
        <v>0</v>
      </c>
      <c r="CI30" s="20">
        <f t="shared" si="178"/>
        <v>0</v>
      </c>
      <c r="CJ30" s="19">
        <f t="shared" si="178"/>
        <v>5000</v>
      </c>
      <c r="CK30" s="19">
        <f t="shared" si="178"/>
        <v>0</v>
      </c>
      <c r="CL30" s="19">
        <f t="shared" si="178"/>
        <v>0</v>
      </c>
      <c r="CM30" s="19">
        <f t="shared" si="178"/>
        <v>8100</v>
      </c>
      <c r="CN30" s="19">
        <f t="shared" si="178"/>
        <v>39520</v>
      </c>
      <c r="CO30" s="20">
        <f t="shared" si="178"/>
        <v>0</v>
      </c>
      <c r="CP30" s="20">
        <f t="shared" si="178"/>
        <v>0</v>
      </c>
      <c r="CQ30" s="19">
        <f t="shared" ref="CQ30:CW30" si="179">SUM(CQ31:CQ34)</f>
        <v>2000</v>
      </c>
      <c r="CR30" s="19">
        <f t="shared" si="179"/>
        <v>0</v>
      </c>
      <c r="CS30" s="19">
        <f t="shared" si="179"/>
        <v>0</v>
      </c>
      <c r="CT30" s="19">
        <f t="shared" si="179"/>
        <v>10412</v>
      </c>
      <c r="CU30" s="19">
        <f t="shared" si="179"/>
        <v>0</v>
      </c>
      <c r="CV30" s="20">
        <f t="shared" si="179"/>
        <v>0</v>
      </c>
      <c r="CW30" s="20">
        <f t="shared" si="179"/>
        <v>0</v>
      </c>
      <c r="CX30" s="19">
        <f t="shared" ref="CX30:DT30" si="180">SUM(CX31:CX34)</f>
        <v>2912</v>
      </c>
      <c r="CY30" s="19">
        <f t="shared" si="180"/>
        <v>0</v>
      </c>
      <c r="CZ30" s="19">
        <f t="shared" si="180"/>
        <v>0</v>
      </c>
      <c r="DA30" s="19">
        <f t="shared" si="180"/>
        <v>9600</v>
      </c>
      <c r="DB30" s="19">
        <f t="shared" si="180"/>
        <v>15624</v>
      </c>
      <c r="DC30" s="20">
        <f t="shared" si="180"/>
        <v>0</v>
      </c>
      <c r="DD30" s="20">
        <f t="shared" si="180"/>
        <v>0</v>
      </c>
      <c r="DE30" s="19">
        <f t="shared" si="180"/>
        <v>2000</v>
      </c>
      <c r="DF30" s="19">
        <f t="shared" si="180"/>
        <v>0</v>
      </c>
      <c r="DG30" s="19">
        <f t="shared" si="180"/>
        <v>0</v>
      </c>
      <c r="DH30" s="19">
        <f t="shared" si="180"/>
        <v>9600</v>
      </c>
      <c r="DI30" s="19">
        <f t="shared" si="180"/>
        <v>0</v>
      </c>
      <c r="DJ30" s="20">
        <f t="shared" si="180"/>
        <v>0</v>
      </c>
      <c r="DK30" s="20">
        <f t="shared" si="180"/>
        <v>0</v>
      </c>
      <c r="DL30" s="19">
        <f t="shared" si="180"/>
        <v>2000</v>
      </c>
      <c r="DM30" s="19">
        <f t="shared" si="180"/>
        <v>4000</v>
      </c>
      <c r="DN30" s="19">
        <f t="shared" si="180"/>
        <v>0</v>
      </c>
      <c r="DO30" s="19">
        <f t="shared" si="180"/>
        <v>9600</v>
      </c>
      <c r="DP30" s="19">
        <f t="shared" si="180"/>
        <v>77520</v>
      </c>
      <c r="DQ30" s="20">
        <f t="shared" si="180"/>
        <v>0</v>
      </c>
      <c r="DR30" s="20">
        <f t="shared" si="180"/>
        <v>0</v>
      </c>
      <c r="DS30" s="19">
        <f t="shared" si="180"/>
        <v>2000</v>
      </c>
      <c r="DT30" s="19">
        <f t="shared" si="180"/>
        <v>0</v>
      </c>
    </row>
    <row r="31" spans="2:124" x14ac:dyDescent="0.2">
      <c r="B31" s="10" t="s">
        <v>16</v>
      </c>
      <c r="C31" s="22">
        <f>Décaissements!D48</f>
        <v>0</v>
      </c>
      <c r="D31" s="11">
        <f>Décaissements!E48</f>
        <v>6868</v>
      </c>
      <c r="E31" s="11">
        <f>Décaissements!F48</f>
        <v>0</v>
      </c>
      <c r="F31" s="11">
        <f>Décaissements!G48</f>
        <v>0</v>
      </c>
      <c r="G31" s="11">
        <f>Décaissements!H48</f>
        <v>23100</v>
      </c>
      <c r="H31" s="11">
        <f>Décaissements!I48</f>
        <v>0</v>
      </c>
      <c r="I31" s="22">
        <f>Décaissements!J48</f>
        <v>0</v>
      </c>
      <c r="J31" s="22">
        <f>Décaissements!K48</f>
        <v>0</v>
      </c>
      <c r="K31" s="11">
        <f>Décaissements!L48</f>
        <v>3456</v>
      </c>
      <c r="L31" s="11">
        <f>Décaissements!M48</f>
        <v>0</v>
      </c>
      <c r="M31" s="11">
        <f>Décaissements!N48</f>
        <v>0</v>
      </c>
      <c r="N31" s="11">
        <f>Décaissements!O48</f>
        <v>48100</v>
      </c>
      <c r="O31" s="11">
        <f>Décaissements!P48</f>
        <v>0</v>
      </c>
      <c r="P31" s="22">
        <f>Décaissements!Q48</f>
        <v>0</v>
      </c>
      <c r="Q31" s="22">
        <f>Décaissements!R48</f>
        <v>0</v>
      </c>
      <c r="R31" s="11">
        <f>Décaissements!S48</f>
        <v>3456</v>
      </c>
      <c r="S31" s="11">
        <f>Décaissements!T48</f>
        <v>0</v>
      </c>
      <c r="T31" s="11">
        <f>Décaissements!U48</f>
        <v>0</v>
      </c>
      <c r="U31" s="11">
        <f>Décaissements!V48</f>
        <v>23100</v>
      </c>
      <c r="V31" s="11">
        <f>Décaissements!W48</f>
        <v>0</v>
      </c>
      <c r="W31" s="22">
        <f>Décaissements!X48</f>
        <v>0</v>
      </c>
      <c r="X31" s="22">
        <f>Décaissements!Y48</f>
        <v>0</v>
      </c>
      <c r="Y31" s="11">
        <f>Décaissements!Z48</f>
        <v>3456</v>
      </c>
      <c r="Z31" s="11">
        <f>Décaissements!AA48</f>
        <v>0</v>
      </c>
      <c r="AA31" s="11">
        <f>Décaissements!AB48</f>
        <v>0</v>
      </c>
      <c r="AB31" s="11">
        <f>Décaissements!AC48</f>
        <v>23100</v>
      </c>
      <c r="AC31" s="11">
        <f>Décaissements!AD48</f>
        <v>3000</v>
      </c>
      <c r="AD31" s="22">
        <f>Décaissements!AE48</f>
        <v>0</v>
      </c>
      <c r="AE31" s="22">
        <f>Décaissements!AF48</f>
        <v>0</v>
      </c>
      <c r="AF31" s="11">
        <f>Décaissements!AG48</f>
        <v>3456</v>
      </c>
      <c r="AG31" s="11">
        <f>Décaissements!AH48</f>
        <v>0</v>
      </c>
      <c r="AH31" s="11">
        <f>Décaissements!AI48</f>
        <v>0</v>
      </c>
      <c r="AI31" s="11">
        <f>Décaissements!AJ48</f>
        <v>24012</v>
      </c>
      <c r="AJ31" s="11">
        <f>Décaissements!AK48</f>
        <v>0</v>
      </c>
      <c r="AK31" s="22">
        <f>Décaissements!AL48</f>
        <v>0</v>
      </c>
      <c r="AL31" s="22">
        <f>Décaissements!AM48</f>
        <v>0</v>
      </c>
      <c r="AM31" s="11">
        <f>Décaissements!AN48</f>
        <v>3456</v>
      </c>
      <c r="AN31" s="11">
        <f>Décaissements!AO48</f>
        <v>0</v>
      </c>
      <c r="AO31" s="11">
        <f>Décaissements!AP48</f>
        <v>0</v>
      </c>
      <c r="AP31" s="11">
        <f>Décaissements!AQ48</f>
        <v>20600</v>
      </c>
      <c r="AQ31" s="11">
        <f>Décaissements!AR48</f>
        <v>0</v>
      </c>
      <c r="AR31" s="22">
        <f>Décaissements!AS48</f>
        <v>0</v>
      </c>
      <c r="AS31" s="22">
        <f>Décaissements!AT48</f>
        <v>0</v>
      </c>
      <c r="AT31" s="11">
        <f>Décaissements!AU48</f>
        <v>2000</v>
      </c>
      <c r="AU31" s="11">
        <f>Décaissements!AV48</f>
        <v>25000</v>
      </c>
      <c r="AV31" s="11">
        <f>Décaissements!AW48</f>
        <v>0</v>
      </c>
      <c r="AW31" s="11">
        <f>Décaissements!AX48</f>
        <v>20600</v>
      </c>
      <c r="AX31" s="11">
        <f>Décaissements!AY48</f>
        <v>0</v>
      </c>
      <c r="AY31" s="22">
        <f>Décaissements!AZ48</f>
        <v>0</v>
      </c>
      <c r="AZ31" s="22">
        <f>Décaissements!BA48</f>
        <v>0</v>
      </c>
      <c r="BA31" s="11">
        <f>Décaissements!BB48</f>
        <v>2000</v>
      </c>
      <c r="BB31" s="11">
        <f>Décaissements!BC48</f>
        <v>0</v>
      </c>
      <c r="BC31" s="11">
        <f>Décaissements!BD48</f>
        <v>0</v>
      </c>
      <c r="BD31" s="11">
        <f>Décaissements!BE48</f>
        <v>17100</v>
      </c>
      <c r="BE31" s="11">
        <f>Décaissements!BF48</f>
        <v>0</v>
      </c>
      <c r="BF31" s="22">
        <f>Décaissements!BG48</f>
        <v>0</v>
      </c>
      <c r="BG31" s="22">
        <f>Décaissements!BH48</f>
        <v>0</v>
      </c>
      <c r="BH31" s="11">
        <f>Décaissements!BI48</f>
        <v>5000</v>
      </c>
      <c r="BI31" s="11">
        <f>Décaissements!BJ48</f>
        <v>0</v>
      </c>
      <c r="BJ31" s="11">
        <f>Décaissements!BK48</f>
        <v>0</v>
      </c>
      <c r="BK31" s="11">
        <f>Décaissements!BL48</f>
        <v>8100</v>
      </c>
      <c r="BL31" s="11">
        <f>Décaissements!BM48</f>
        <v>0</v>
      </c>
      <c r="BM31" s="22">
        <f>Décaissements!BN48</f>
        <v>0</v>
      </c>
      <c r="BN31" s="22">
        <f>Décaissements!BO48</f>
        <v>0</v>
      </c>
      <c r="BO31" s="11">
        <f>Décaissements!BP48</f>
        <v>2912</v>
      </c>
      <c r="BP31" s="11">
        <f>Décaissements!BQ48</f>
        <v>0</v>
      </c>
      <c r="BQ31" s="11">
        <f>Décaissements!BR48</f>
        <v>0</v>
      </c>
      <c r="BR31" s="11">
        <f>Décaissements!BS48</f>
        <v>8100</v>
      </c>
      <c r="BS31" s="11">
        <f>Décaissements!BT48</f>
        <v>0</v>
      </c>
      <c r="BT31" s="22">
        <f>Décaissements!BU48</f>
        <v>0</v>
      </c>
      <c r="BU31" s="22">
        <f>Décaissements!BV48</f>
        <v>0</v>
      </c>
      <c r="BV31" s="11">
        <f>Décaissements!BW48</f>
        <v>2000</v>
      </c>
      <c r="BW31" s="11">
        <f>Décaissements!BX48</f>
        <v>0</v>
      </c>
      <c r="BX31" s="11">
        <f>Décaissements!BY48</f>
        <v>0</v>
      </c>
      <c r="BY31" s="11">
        <f>Décaissements!BZ48</f>
        <v>23100</v>
      </c>
      <c r="BZ31" s="11">
        <f>Décaissements!CA48</f>
        <v>0</v>
      </c>
      <c r="CA31" s="22">
        <f>Décaissements!CB48</f>
        <v>0</v>
      </c>
      <c r="CB31" s="22">
        <f>Décaissements!CC48</f>
        <v>0</v>
      </c>
      <c r="CC31" s="11">
        <f>Décaissements!CD48</f>
        <v>2000</v>
      </c>
      <c r="CD31" s="11">
        <f>Décaissements!CE48</f>
        <v>0</v>
      </c>
      <c r="CE31" s="11">
        <f>Décaissements!CF48</f>
        <v>0</v>
      </c>
      <c r="CF31" s="11">
        <f>Décaissements!CG48</f>
        <v>8100</v>
      </c>
      <c r="CG31" s="11">
        <f>Décaissements!CH48</f>
        <v>0</v>
      </c>
      <c r="CH31" s="22">
        <f>Décaissements!CI48</f>
        <v>0</v>
      </c>
      <c r="CI31" s="22">
        <f>Décaissements!CJ48</f>
        <v>0</v>
      </c>
      <c r="CJ31" s="11">
        <f>Décaissements!CK48</f>
        <v>2000</v>
      </c>
      <c r="CK31" s="11">
        <f>Décaissements!CL48</f>
        <v>0</v>
      </c>
      <c r="CL31" s="11">
        <f>Décaissements!CM48</f>
        <v>0</v>
      </c>
      <c r="CM31" s="11">
        <f>Décaissements!CN48</f>
        <v>8100</v>
      </c>
      <c r="CN31" s="11">
        <f>Décaissements!CO48</f>
        <v>0</v>
      </c>
      <c r="CO31" s="22">
        <f>Décaissements!CP48</f>
        <v>0</v>
      </c>
      <c r="CP31" s="22">
        <f>Décaissements!CQ48</f>
        <v>0</v>
      </c>
      <c r="CQ31" s="11">
        <f>Décaissements!CR48</f>
        <v>2000</v>
      </c>
      <c r="CR31" s="11">
        <f>Décaissements!CS48</f>
        <v>0</v>
      </c>
      <c r="CS31" s="11">
        <f>Décaissements!CT48</f>
        <v>0</v>
      </c>
      <c r="CT31" s="11">
        <f>Décaissements!CU48</f>
        <v>9600</v>
      </c>
      <c r="CU31" s="11">
        <f>Décaissements!CV48</f>
        <v>0</v>
      </c>
      <c r="CV31" s="22">
        <f>Décaissements!CW48</f>
        <v>0</v>
      </c>
      <c r="CW31" s="22">
        <f>Décaissements!CX48</f>
        <v>0</v>
      </c>
      <c r="CX31" s="11">
        <f>Décaissements!CY48</f>
        <v>2912</v>
      </c>
      <c r="CY31" s="11">
        <f>Décaissements!CZ48</f>
        <v>0</v>
      </c>
      <c r="CZ31" s="11">
        <f>Décaissements!DA48</f>
        <v>0</v>
      </c>
      <c r="DA31" s="11">
        <f>Décaissements!DB48</f>
        <v>9600</v>
      </c>
      <c r="DB31" s="11">
        <f>Décaissements!DC48</f>
        <v>15000</v>
      </c>
      <c r="DC31" s="22">
        <f>Décaissements!DD48</f>
        <v>0</v>
      </c>
      <c r="DD31" s="22">
        <f>Décaissements!DE48</f>
        <v>0</v>
      </c>
      <c r="DE31" s="11">
        <f>Décaissements!DF48</f>
        <v>2000</v>
      </c>
      <c r="DF31" s="11">
        <f>Décaissements!DG48</f>
        <v>0</v>
      </c>
      <c r="DG31" s="11">
        <f>Décaissements!DH48</f>
        <v>0</v>
      </c>
      <c r="DH31" s="11">
        <f>Décaissements!DI48</f>
        <v>9600</v>
      </c>
      <c r="DI31" s="11">
        <f>Décaissements!DJ48</f>
        <v>0</v>
      </c>
      <c r="DJ31" s="22">
        <f>Décaissements!DK48</f>
        <v>0</v>
      </c>
      <c r="DK31" s="22">
        <f>Décaissements!DL48</f>
        <v>0</v>
      </c>
      <c r="DL31" s="11">
        <f>Décaissements!DM48</f>
        <v>2000</v>
      </c>
      <c r="DM31" s="11">
        <f>Décaissements!DN48</f>
        <v>0</v>
      </c>
      <c r="DN31" s="11">
        <f>Décaissements!DO48</f>
        <v>0</v>
      </c>
      <c r="DO31" s="11">
        <f>Décaissements!DP48</f>
        <v>9600</v>
      </c>
      <c r="DP31" s="11">
        <f>Décaissements!DQ48</f>
        <v>0</v>
      </c>
      <c r="DQ31" s="22">
        <f>Décaissements!DR48</f>
        <v>0</v>
      </c>
      <c r="DR31" s="22">
        <f>Décaissements!DS48</f>
        <v>0</v>
      </c>
      <c r="DS31" s="11">
        <f>Décaissements!DT48</f>
        <v>2000</v>
      </c>
      <c r="DT31" s="11">
        <f>Décaissements!DU48</f>
        <v>0</v>
      </c>
    </row>
    <row r="32" spans="2:124" x14ac:dyDescent="0.2">
      <c r="B32" s="10" t="s">
        <v>17</v>
      </c>
      <c r="C32" s="22">
        <f>Décaissements!D56</f>
        <v>0</v>
      </c>
      <c r="D32" s="11">
        <f>Décaissements!E56</f>
        <v>812</v>
      </c>
      <c r="E32" s="11">
        <f>Décaissements!F56</f>
        <v>0</v>
      </c>
      <c r="F32" s="11">
        <f>Décaissements!G56</f>
        <v>0</v>
      </c>
      <c r="G32" s="11">
        <f>Décaissements!H56</f>
        <v>0</v>
      </c>
      <c r="H32" s="11">
        <f>Décaissements!I56</f>
        <v>0</v>
      </c>
      <c r="I32" s="22">
        <f>Décaissements!J56</f>
        <v>0</v>
      </c>
      <c r="J32" s="22">
        <f>Décaissements!K56</f>
        <v>0</v>
      </c>
      <c r="K32" s="11">
        <f>Décaissements!L56</f>
        <v>624</v>
      </c>
      <c r="L32" s="11">
        <f>Décaissements!M56</f>
        <v>0</v>
      </c>
      <c r="M32" s="11">
        <f>Décaissements!N56</f>
        <v>0</v>
      </c>
      <c r="N32" s="11">
        <f>Décaissements!O56</f>
        <v>0</v>
      </c>
      <c r="O32" s="11">
        <f>Décaissements!P56</f>
        <v>0</v>
      </c>
      <c r="P32" s="22">
        <f>Décaissements!Q56</f>
        <v>0</v>
      </c>
      <c r="Q32" s="22">
        <f>Décaissements!R56</f>
        <v>0</v>
      </c>
      <c r="R32" s="11">
        <f>Décaissements!S56</f>
        <v>0</v>
      </c>
      <c r="S32" s="11">
        <f>Décaissements!T56</f>
        <v>0</v>
      </c>
      <c r="T32" s="11">
        <f>Décaissements!U56</f>
        <v>0</v>
      </c>
      <c r="U32" s="11">
        <f>Décaissements!V56</f>
        <v>0</v>
      </c>
      <c r="V32" s="11">
        <f>Décaissements!W56</f>
        <v>0</v>
      </c>
      <c r="W32" s="22">
        <f>Décaissements!X56</f>
        <v>0</v>
      </c>
      <c r="X32" s="22">
        <f>Décaissements!Y56</f>
        <v>0</v>
      </c>
      <c r="Y32" s="11">
        <f>Décaissements!Z56</f>
        <v>0</v>
      </c>
      <c r="Z32" s="11">
        <f>Décaissements!AA56</f>
        <v>0</v>
      </c>
      <c r="AA32" s="11">
        <f>Décaissements!AB56</f>
        <v>0</v>
      </c>
      <c r="AB32" s="11">
        <f>Décaissements!AC56</f>
        <v>0</v>
      </c>
      <c r="AC32" s="11">
        <f>Décaissements!AD56</f>
        <v>0</v>
      </c>
      <c r="AD32" s="22">
        <f>Décaissements!AE56</f>
        <v>0</v>
      </c>
      <c r="AE32" s="22">
        <f>Décaissements!AF56</f>
        <v>0</v>
      </c>
      <c r="AF32" s="11">
        <f>Décaissements!AG56</f>
        <v>0</v>
      </c>
      <c r="AG32" s="11">
        <f>Décaissements!AH56</f>
        <v>0</v>
      </c>
      <c r="AH32" s="11">
        <f>Décaissements!AI56</f>
        <v>0</v>
      </c>
      <c r="AI32" s="11">
        <f>Décaissements!AJ56</f>
        <v>812</v>
      </c>
      <c r="AJ32" s="11">
        <f>Décaissements!AK56</f>
        <v>0</v>
      </c>
      <c r="AK32" s="22">
        <f>Décaissements!AL56</f>
        <v>0</v>
      </c>
      <c r="AL32" s="22">
        <f>Décaissements!AM56</f>
        <v>0</v>
      </c>
      <c r="AM32" s="11">
        <f>Décaissements!AN56</f>
        <v>0</v>
      </c>
      <c r="AN32" s="11">
        <f>Décaissements!AO56</f>
        <v>0</v>
      </c>
      <c r="AO32" s="11">
        <f>Décaissements!AP56</f>
        <v>0</v>
      </c>
      <c r="AP32" s="11">
        <f>Décaissements!AQ56</f>
        <v>624</v>
      </c>
      <c r="AQ32" s="11">
        <f>Décaissements!AR56</f>
        <v>0</v>
      </c>
      <c r="AR32" s="22">
        <f>Décaissements!AS56</f>
        <v>0</v>
      </c>
      <c r="AS32" s="22">
        <f>Décaissements!AT56</f>
        <v>0</v>
      </c>
      <c r="AT32" s="11">
        <f>Décaissements!AU56</f>
        <v>0</v>
      </c>
      <c r="AU32" s="11">
        <f>Décaissements!AV56</f>
        <v>0</v>
      </c>
      <c r="AV32" s="11">
        <f>Décaissements!AW56</f>
        <v>0</v>
      </c>
      <c r="AW32" s="11">
        <f>Décaissements!AX56</f>
        <v>0</v>
      </c>
      <c r="AX32" s="11">
        <f>Décaissements!AY56</f>
        <v>0</v>
      </c>
      <c r="AY32" s="22">
        <f>Décaissements!AZ56</f>
        <v>0</v>
      </c>
      <c r="AZ32" s="22">
        <f>Décaissements!BA56</f>
        <v>0</v>
      </c>
      <c r="BA32" s="11">
        <f>Décaissements!BB56</f>
        <v>0</v>
      </c>
      <c r="BB32" s="11">
        <f>Décaissements!BC56</f>
        <v>0</v>
      </c>
      <c r="BC32" s="11">
        <f>Décaissements!BD56</f>
        <v>0</v>
      </c>
      <c r="BD32" s="11">
        <f>Décaissements!BE56</f>
        <v>0</v>
      </c>
      <c r="BE32" s="11">
        <f>Décaissements!BF56</f>
        <v>0</v>
      </c>
      <c r="BF32" s="22">
        <f>Décaissements!BG56</f>
        <v>0</v>
      </c>
      <c r="BG32" s="22">
        <f>Décaissements!BH56</f>
        <v>0</v>
      </c>
      <c r="BH32" s="11">
        <f>Décaissements!BI56</f>
        <v>0</v>
      </c>
      <c r="BI32" s="11">
        <f>Décaissements!BJ56</f>
        <v>0</v>
      </c>
      <c r="BJ32" s="11">
        <f>Décaissements!BK56</f>
        <v>0</v>
      </c>
      <c r="BK32" s="11">
        <f>Décaissements!BL56</f>
        <v>0</v>
      </c>
      <c r="BL32" s="11">
        <f>Décaissements!BM56</f>
        <v>0</v>
      </c>
      <c r="BM32" s="22">
        <f>Décaissements!BN56</f>
        <v>0</v>
      </c>
      <c r="BN32" s="22">
        <f>Décaissements!BO56</f>
        <v>0</v>
      </c>
      <c r="BO32" s="11">
        <f>Décaissements!BP56</f>
        <v>812</v>
      </c>
      <c r="BP32" s="11">
        <f>Décaissements!BQ56</f>
        <v>0</v>
      </c>
      <c r="BQ32" s="11">
        <f>Décaissements!BR56</f>
        <v>0</v>
      </c>
      <c r="BR32" s="11">
        <f>Décaissements!BS56</f>
        <v>0</v>
      </c>
      <c r="BS32" s="11">
        <f>Décaissements!BT56</f>
        <v>0</v>
      </c>
      <c r="BT32" s="22">
        <f>Décaissements!BU56</f>
        <v>0</v>
      </c>
      <c r="BU32" s="22">
        <f>Décaissements!BV56</f>
        <v>0</v>
      </c>
      <c r="BV32" s="11">
        <f>Décaissements!BW56</f>
        <v>624</v>
      </c>
      <c r="BW32" s="11">
        <f>Décaissements!BX56</f>
        <v>0</v>
      </c>
      <c r="BX32" s="11">
        <f>Décaissements!BY56</f>
        <v>0</v>
      </c>
      <c r="BY32" s="11">
        <f>Décaissements!BZ56</f>
        <v>0</v>
      </c>
      <c r="BZ32" s="11">
        <f>Décaissements!CA56</f>
        <v>0</v>
      </c>
      <c r="CA32" s="22">
        <f>Décaissements!CB56</f>
        <v>0</v>
      </c>
      <c r="CB32" s="22">
        <f>Décaissements!CC56</f>
        <v>0</v>
      </c>
      <c r="CC32" s="11">
        <f>Décaissements!CD56</f>
        <v>0</v>
      </c>
      <c r="CD32" s="11">
        <f>Décaissements!CE56</f>
        <v>0</v>
      </c>
      <c r="CE32" s="11">
        <f>Décaissements!CF56</f>
        <v>0</v>
      </c>
      <c r="CF32" s="11">
        <f>Décaissements!CG56</f>
        <v>0</v>
      </c>
      <c r="CG32" s="11">
        <f>Décaissements!CH56</f>
        <v>0</v>
      </c>
      <c r="CH32" s="22">
        <f>Décaissements!CI56</f>
        <v>0</v>
      </c>
      <c r="CI32" s="22">
        <f>Décaissements!CJ56</f>
        <v>0</v>
      </c>
      <c r="CJ32" s="11">
        <f>Décaissements!CK56</f>
        <v>0</v>
      </c>
      <c r="CK32" s="11">
        <f>Décaissements!CL56</f>
        <v>0</v>
      </c>
      <c r="CL32" s="11">
        <f>Décaissements!CM56</f>
        <v>0</v>
      </c>
      <c r="CM32" s="11">
        <f>Décaissements!CN56</f>
        <v>0</v>
      </c>
      <c r="CN32" s="11">
        <f>Décaissements!CO56</f>
        <v>0</v>
      </c>
      <c r="CO32" s="22">
        <f>Décaissements!CP56</f>
        <v>0</v>
      </c>
      <c r="CP32" s="22">
        <f>Décaissements!CQ56</f>
        <v>0</v>
      </c>
      <c r="CQ32" s="11">
        <f>Décaissements!CR56</f>
        <v>0</v>
      </c>
      <c r="CR32" s="11">
        <f>Décaissements!CS56</f>
        <v>0</v>
      </c>
      <c r="CS32" s="11">
        <f>Décaissements!CT56</f>
        <v>0</v>
      </c>
      <c r="CT32" s="11">
        <f>Décaissements!CU56</f>
        <v>812</v>
      </c>
      <c r="CU32" s="11">
        <f>Décaissements!CV56</f>
        <v>0</v>
      </c>
      <c r="CV32" s="22">
        <f>Décaissements!CW56</f>
        <v>0</v>
      </c>
      <c r="CW32" s="22">
        <f>Décaissements!CX56</f>
        <v>0</v>
      </c>
      <c r="CX32" s="11">
        <f>Décaissements!CY56</f>
        <v>0</v>
      </c>
      <c r="CY32" s="11">
        <f>Décaissements!CZ56</f>
        <v>0</v>
      </c>
      <c r="CZ32" s="11">
        <f>Décaissements!DA56</f>
        <v>0</v>
      </c>
      <c r="DA32" s="11">
        <f>Décaissements!DB56</f>
        <v>0</v>
      </c>
      <c r="DB32" s="11">
        <f>Décaissements!DC56</f>
        <v>624</v>
      </c>
      <c r="DC32" s="22">
        <f>Décaissements!DD56</f>
        <v>0</v>
      </c>
      <c r="DD32" s="22">
        <f>Décaissements!DE56</f>
        <v>0</v>
      </c>
      <c r="DE32" s="11">
        <f>Décaissements!DF56</f>
        <v>0</v>
      </c>
      <c r="DF32" s="11">
        <f>Décaissements!DG56</f>
        <v>0</v>
      </c>
      <c r="DG32" s="11">
        <f>Décaissements!DH56</f>
        <v>0</v>
      </c>
      <c r="DH32" s="11">
        <f>Décaissements!DI56</f>
        <v>0</v>
      </c>
      <c r="DI32" s="11">
        <f>Décaissements!DJ56</f>
        <v>0</v>
      </c>
      <c r="DJ32" s="22">
        <f>Décaissements!DK56</f>
        <v>0</v>
      </c>
      <c r="DK32" s="22">
        <f>Décaissements!DL56</f>
        <v>0</v>
      </c>
      <c r="DL32" s="11">
        <f>Décaissements!DM56</f>
        <v>0</v>
      </c>
      <c r="DM32" s="11">
        <f>Décaissements!DN56</f>
        <v>0</v>
      </c>
      <c r="DN32" s="11">
        <f>Décaissements!DO56</f>
        <v>0</v>
      </c>
      <c r="DO32" s="11">
        <f>Décaissements!DP56</f>
        <v>0</v>
      </c>
      <c r="DP32" s="11">
        <f>Décaissements!DQ56</f>
        <v>0</v>
      </c>
      <c r="DQ32" s="22">
        <f>Décaissements!DR56</f>
        <v>0</v>
      </c>
      <c r="DR32" s="22">
        <f>Décaissements!DS56</f>
        <v>0</v>
      </c>
      <c r="DS32" s="11">
        <f>Décaissements!DT56</f>
        <v>0</v>
      </c>
      <c r="DT32" s="11">
        <f>Décaissements!DU56</f>
        <v>0</v>
      </c>
    </row>
    <row r="33" spans="2:124" x14ac:dyDescent="0.2">
      <c r="B33" s="10" t="s">
        <v>76</v>
      </c>
      <c r="C33" s="22"/>
      <c r="D33" s="11">
        <f>Décaissements!E63</f>
        <v>0</v>
      </c>
      <c r="E33" s="11">
        <f>Décaissements!F63</f>
        <v>0</v>
      </c>
      <c r="F33" s="11">
        <f>Décaissements!G63</f>
        <v>0</v>
      </c>
      <c r="G33" s="11">
        <f>Décaissements!H63</f>
        <v>0</v>
      </c>
      <c r="H33" s="11">
        <f>Décaissements!I63</f>
        <v>0</v>
      </c>
      <c r="I33" s="22">
        <f>Décaissements!J63</f>
        <v>0</v>
      </c>
      <c r="J33" s="22">
        <f>Décaissements!K63</f>
        <v>0</v>
      </c>
      <c r="K33" s="11">
        <f>Décaissements!L63</f>
        <v>0</v>
      </c>
      <c r="L33" s="11">
        <f>Décaissements!M63</f>
        <v>0</v>
      </c>
      <c r="M33" s="11">
        <f>Décaissements!N63</f>
        <v>0</v>
      </c>
      <c r="N33" s="11">
        <f>Décaissements!O63</f>
        <v>0</v>
      </c>
      <c r="O33" s="11">
        <f>Décaissements!P63</f>
        <v>0</v>
      </c>
      <c r="P33" s="22">
        <f>Décaissements!Q63</f>
        <v>0</v>
      </c>
      <c r="Q33" s="22">
        <f>Décaissements!R63</f>
        <v>0</v>
      </c>
      <c r="R33" s="11">
        <f>Décaissements!S63</f>
        <v>0</v>
      </c>
      <c r="S33" s="11">
        <f>Décaissements!T63</f>
        <v>0</v>
      </c>
      <c r="T33" s="11">
        <f>Décaissements!U63</f>
        <v>0</v>
      </c>
      <c r="U33" s="11">
        <f>Décaissements!V63</f>
        <v>0</v>
      </c>
      <c r="V33" s="11">
        <f>Décaissements!W63</f>
        <v>0</v>
      </c>
      <c r="W33" s="22">
        <f>Décaissements!X63</f>
        <v>0</v>
      </c>
      <c r="X33" s="22">
        <f>Décaissements!Y63</f>
        <v>0</v>
      </c>
      <c r="Y33" s="11">
        <f>Décaissements!Z63</f>
        <v>0</v>
      </c>
      <c r="Z33" s="11">
        <f>Décaissements!AA63</f>
        <v>0</v>
      </c>
      <c r="AA33" s="11">
        <f>Décaissements!AB63</f>
        <v>0</v>
      </c>
      <c r="AB33" s="11">
        <f>Décaissements!AC63</f>
        <v>0</v>
      </c>
      <c r="AC33" s="11">
        <f>Décaissements!AD63</f>
        <v>58580</v>
      </c>
      <c r="AD33" s="22">
        <f>Décaissements!AE63</f>
        <v>0</v>
      </c>
      <c r="AE33" s="22">
        <f>Décaissements!AF63</f>
        <v>0</v>
      </c>
      <c r="AF33" s="11">
        <f>Décaissements!AG63</f>
        <v>0</v>
      </c>
      <c r="AG33" s="11">
        <f>Décaissements!AH63</f>
        <v>0</v>
      </c>
      <c r="AH33" s="11">
        <f>Décaissements!AI63</f>
        <v>0</v>
      </c>
      <c r="AI33" s="11">
        <f>Décaissements!AJ63</f>
        <v>0</v>
      </c>
      <c r="AJ33" s="11">
        <f>Décaissements!AK63</f>
        <v>0</v>
      </c>
      <c r="AK33" s="22">
        <f>Décaissements!AL63</f>
        <v>0</v>
      </c>
      <c r="AL33" s="22">
        <f>Décaissements!AM63</f>
        <v>0</v>
      </c>
      <c r="AM33" s="11">
        <f>Décaissements!AN63</f>
        <v>0</v>
      </c>
      <c r="AN33" s="11">
        <f>Décaissements!AO63</f>
        <v>2600</v>
      </c>
      <c r="AO33" s="11">
        <f>Décaissements!AP63</f>
        <v>0</v>
      </c>
      <c r="AP33" s="11">
        <f>Décaissements!AQ63</f>
        <v>0</v>
      </c>
      <c r="AQ33" s="11">
        <f>Décaissements!AR63</f>
        <v>0</v>
      </c>
      <c r="AR33" s="22">
        <f>Décaissements!AS63</f>
        <v>0</v>
      </c>
      <c r="AS33" s="22">
        <f>Décaissements!AT63</f>
        <v>0</v>
      </c>
      <c r="AT33" s="11">
        <f>Décaissements!AU63</f>
        <v>0</v>
      </c>
      <c r="AU33" s="11">
        <f>Décaissements!AV63</f>
        <v>3400</v>
      </c>
      <c r="AV33" s="11">
        <f>Décaissements!AW63</f>
        <v>0</v>
      </c>
      <c r="AW33" s="11">
        <f>Décaissements!AX63</f>
        <v>0</v>
      </c>
      <c r="AX33" s="11">
        <f>Décaissements!AY63</f>
        <v>0</v>
      </c>
      <c r="AY33" s="22">
        <f>Décaissements!AZ63</f>
        <v>0</v>
      </c>
      <c r="AZ33" s="22">
        <f>Décaissements!BA63</f>
        <v>0</v>
      </c>
      <c r="BA33" s="11">
        <f>Décaissements!BB63</f>
        <v>0</v>
      </c>
      <c r="BB33" s="11">
        <f>Décaissements!BC63</f>
        <v>0</v>
      </c>
      <c r="BC33" s="11">
        <f>Décaissements!BD63</f>
        <v>0</v>
      </c>
      <c r="BD33" s="11">
        <f>Décaissements!BE63</f>
        <v>0</v>
      </c>
      <c r="BE33" s="11">
        <f>Décaissements!BF63</f>
        <v>0</v>
      </c>
      <c r="BF33" s="22">
        <f>Décaissements!BG63</f>
        <v>0</v>
      </c>
      <c r="BG33" s="22">
        <f>Décaissements!BH63</f>
        <v>0</v>
      </c>
      <c r="BH33" s="11">
        <f>Décaissements!BI63</f>
        <v>0</v>
      </c>
      <c r="BI33" s="11">
        <f>Décaissements!BJ63</f>
        <v>0</v>
      </c>
      <c r="BJ33" s="11">
        <f>Décaissements!BK63</f>
        <v>41600</v>
      </c>
      <c r="BK33" s="11">
        <f>Décaissements!BL63</f>
        <v>0</v>
      </c>
      <c r="BL33" s="11">
        <f>Décaissements!BM63</f>
        <v>0</v>
      </c>
      <c r="BM33" s="22">
        <f>Décaissements!BN63</f>
        <v>0</v>
      </c>
      <c r="BN33" s="22">
        <f>Décaissements!BO63</f>
        <v>0</v>
      </c>
      <c r="BO33" s="11">
        <f>Décaissements!BP63</f>
        <v>0</v>
      </c>
      <c r="BP33" s="11">
        <f>Décaissements!BQ63</f>
        <v>0</v>
      </c>
      <c r="BQ33" s="11">
        <f>Décaissements!BR63</f>
        <v>0</v>
      </c>
      <c r="BR33" s="11">
        <f>Décaissements!BS63</f>
        <v>0</v>
      </c>
      <c r="BS33" s="11">
        <f>Décaissements!BT63</f>
        <v>0</v>
      </c>
      <c r="BT33" s="22">
        <f>Décaissements!BU63</f>
        <v>0</v>
      </c>
      <c r="BU33" s="22">
        <f>Décaissements!BV63</f>
        <v>0</v>
      </c>
      <c r="BV33" s="11">
        <f>Décaissements!BW63</f>
        <v>0</v>
      </c>
      <c r="BW33" s="11">
        <f>Décaissements!BX63</f>
        <v>0</v>
      </c>
      <c r="BX33" s="11">
        <f>Décaissements!BY63</f>
        <v>0</v>
      </c>
      <c r="BY33" s="11">
        <f>Décaissements!BZ63</f>
        <v>0</v>
      </c>
      <c r="BZ33" s="11">
        <f>Décaissements!CA63</f>
        <v>0</v>
      </c>
      <c r="CA33" s="22">
        <f>Décaissements!CB63</f>
        <v>0</v>
      </c>
      <c r="CB33" s="22">
        <f>Décaissements!CC63</f>
        <v>0</v>
      </c>
      <c r="CC33" s="11">
        <f>Décaissements!CD63</f>
        <v>0</v>
      </c>
      <c r="CD33" s="11">
        <f>Décaissements!CE63</f>
        <v>0</v>
      </c>
      <c r="CE33" s="11">
        <f>Décaissements!CF63</f>
        <v>0</v>
      </c>
      <c r="CF33" s="11">
        <f>Décaissements!CG63</f>
        <v>0</v>
      </c>
      <c r="CG33" s="11">
        <f>Décaissements!CH63</f>
        <v>0</v>
      </c>
      <c r="CH33" s="22">
        <f>Décaissements!CI63</f>
        <v>0</v>
      </c>
      <c r="CI33" s="22">
        <f>Décaissements!CJ63</f>
        <v>0</v>
      </c>
      <c r="CJ33" s="11">
        <f>Décaissements!CK63</f>
        <v>0</v>
      </c>
      <c r="CK33" s="11">
        <f>Décaissements!CL63</f>
        <v>0</v>
      </c>
      <c r="CL33" s="11">
        <f>Décaissements!CM63</f>
        <v>0</v>
      </c>
      <c r="CM33" s="11">
        <f>Décaissements!CN63</f>
        <v>0</v>
      </c>
      <c r="CN33" s="11">
        <f>Décaissements!CO63</f>
        <v>39520</v>
      </c>
      <c r="CO33" s="22">
        <f>Décaissements!CP63</f>
        <v>0</v>
      </c>
      <c r="CP33" s="22">
        <f>Décaissements!CQ63</f>
        <v>0</v>
      </c>
      <c r="CQ33" s="11">
        <f>Décaissements!CR63</f>
        <v>0</v>
      </c>
      <c r="CR33" s="11">
        <f>Décaissements!CS63</f>
        <v>0</v>
      </c>
      <c r="CS33" s="11">
        <f>Décaissements!CT63</f>
        <v>0</v>
      </c>
      <c r="CT33" s="11">
        <f>Décaissements!CU63</f>
        <v>0</v>
      </c>
      <c r="CU33" s="11">
        <f>Décaissements!CV63</f>
        <v>0</v>
      </c>
      <c r="CV33" s="22">
        <f>Décaissements!CW63</f>
        <v>0</v>
      </c>
      <c r="CW33" s="22">
        <f>Décaissements!CX63</f>
        <v>0</v>
      </c>
      <c r="CX33" s="11">
        <f>Décaissements!CY63</f>
        <v>0</v>
      </c>
      <c r="CY33" s="11">
        <f>Décaissements!CZ63</f>
        <v>0</v>
      </c>
      <c r="CZ33" s="11">
        <f>Décaissements!DA63</f>
        <v>0</v>
      </c>
      <c r="DA33" s="11">
        <f>Décaissements!DB63</f>
        <v>0</v>
      </c>
      <c r="DB33" s="11">
        <f>Décaissements!DC63</f>
        <v>0</v>
      </c>
      <c r="DC33" s="22">
        <f>Décaissements!DD63</f>
        <v>0</v>
      </c>
      <c r="DD33" s="22">
        <f>Décaissements!DE63</f>
        <v>0</v>
      </c>
      <c r="DE33" s="11">
        <f>Décaissements!DF63</f>
        <v>0</v>
      </c>
      <c r="DF33" s="11">
        <f>Décaissements!DG63</f>
        <v>0</v>
      </c>
      <c r="DG33" s="11">
        <f>Décaissements!DH63</f>
        <v>0</v>
      </c>
      <c r="DH33" s="11">
        <f>Décaissements!DI63</f>
        <v>0</v>
      </c>
      <c r="DI33" s="11">
        <f>Décaissements!DJ63</f>
        <v>0</v>
      </c>
      <c r="DJ33" s="22">
        <f>Décaissements!DK63</f>
        <v>0</v>
      </c>
      <c r="DK33" s="22">
        <f>Décaissements!DL63</f>
        <v>0</v>
      </c>
      <c r="DL33" s="11">
        <f>Décaissements!DM63</f>
        <v>0</v>
      </c>
      <c r="DM33" s="11">
        <f>Décaissements!DN63</f>
        <v>0</v>
      </c>
      <c r="DN33" s="11">
        <f>Décaissements!DO63</f>
        <v>0</v>
      </c>
      <c r="DO33" s="11">
        <f>Décaissements!DP63</f>
        <v>0</v>
      </c>
      <c r="DP33" s="11">
        <f>Décaissements!DQ63</f>
        <v>77520</v>
      </c>
      <c r="DQ33" s="22">
        <f>Décaissements!DR63</f>
        <v>0</v>
      </c>
      <c r="DR33" s="22">
        <f>Décaissements!DS63</f>
        <v>0</v>
      </c>
      <c r="DS33" s="11">
        <f>Décaissements!DT63</f>
        <v>0</v>
      </c>
      <c r="DT33" s="11">
        <f>Décaissements!DU63</f>
        <v>0</v>
      </c>
    </row>
    <row r="34" spans="2:124" x14ac:dyDescent="0.2">
      <c r="B34" s="10" t="s">
        <v>77</v>
      </c>
      <c r="C34" s="22"/>
      <c r="D34" s="11">
        <f>Décaissements!E67</f>
        <v>0</v>
      </c>
      <c r="E34" s="11">
        <f>Décaissements!F67</f>
        <v>0</v>
      </c>
      <c r="F34" s="11">
        <f>Décaissements!G67</f>
        <v>0</v>
      </c>
      <c r="G34" s="11">
        <f>Décaissements!H67</f>
        <v>0</v>
      </c>
      <c r="H34" s="11">
        <f>Décaissements!I67</f>
        <v>0</v>
      </c>
      <c r="I34" s="22">
        <f>Décaissements!J67</f>
        <v>0</v>
      </c>
      <c r="J34" s="22">
        <f>Décaissements!K67</f>
        <v>0</v>
      </c>
      <c r="K34" s="11">
        <f>Décaissements!L67</f>
        <v>0</v>
      </c>
      <c r="L34" s="11">
        <f>Décaissements!M67</f>
        <v>0</v>
      </c>
      <c r="M34" s="11">
        <f>Décaissements!N67</f>
        <v>0</v>
      </c>
      <c r="N34" s="11">
        <f>Décaissements!O67</f>
        <v>0</v>
      </c>
      <c r="O34" s="11">
        <f>Décaissements!P67</f>
        <v>0</v>
      </c>
      <c r="P34" s="22">
        <f>Décaissements!Q67</f>
        <v>0</v>
      </c>
      <c r="Q34" s="22">
        <f>Décaissements!R67</f>
        <v>0</v>
      </c>
      <c r="R34" s="11">
        <f>Décaissements!S67</f>
        <v>0</v>
      </c>
      <c r="S34" s="11">
        <f>Décaissements!T67</f>
        <v>0</v>
      </c>
      <c r="T34" s="11">
        <f>Décaissements!U67</f>
        <v>0</v>
      </c>
      <c r="U34" s="11">
        <f>Décaissements!V67</f>
        <v>0</v>
      </c>
      <c r="V34" s="11">
        <f>Décaissements!W67</f>
        <v>0</v>
      </c>
      <c r="W34" s="22">
        <f>Décaissements!X67</f>
        <v>0</v>
      </c>
      <c r="X34" s="22">
        <f>Décaissements!Y67</f>
        <v>0</v>
      </c>
      <c r="Y34" s="11">
        <f>Décaissements!Z67</f>
        <v>15456</v>
      </c>
      <c r="Z34" s="11">
        <f>Décaissements!AA67</f>
        <v>0</v>
      </c>
      <c r="AA34" s="11">
        <f>Décaissements!AB67</f>
        <v>0</v>
      </c>
      <c r="AB34" s="11">
        <f>Décaissements!AC67</f>
        <v>0</v>
      </c>
      <c r="AC34" s="11">
        <f>Décaissements!AD67</f>
        <v>0</v>
      </c>
      <c r="AD34" s="22">
        <f>Décaissements!AE67</f>
        <v>0</v>
      </c>
      <c r="AE34" s="22">
        <f>Décaissements!AF67</f>
        <v>0</v>
      </c>
      <c r="AF34" s="11">
        <f>Décaissements!AG67</f>
        <v>0</v>
      </c>
      <c r="AG34" s="11">
        <f>Décaissements!AH67</f>
        <v>0</v>
      </c>
      <c r="AH34" s="11">
        <f>Décaissements!AI67</f>
        <v>0</v>
      </c>
      <c r="AI34" s="11">
        <f>Décaissements!AJ67</f>
        <v>0</v>
      </c>
      <c r="AJ34" s="11">
        <f>Décaissements!AK67</f>
        <v>0</v>
      </c>
      <c r="AK34" s="22">
        <f>Décaissements!AL67</f>
        <v>0</v>
      </c>
      <c r="AL34" s="22">
        <f>Décaissements!AM67</f>
        <v>0</v>
      </c>
      <c r="AM34" s="11">
        <f>Décaissements!AN67</f>
        <v>0</v>
      </c>
      <c r="AN34" s="11">
        <f>Décaissements!AO67</f>
        <v>0</v>
      </c>
      <c r="AO34" s="11">
        <f>Décaissements!AP67</f>
        <v>0</v>
      </c>
      <c r="AP34" s="11">
        <f>Décaissements!AQ67</f>
        <v>0</v>
      </c>
      <c r="AQ34" s="11">
        <f>Décaissements!AR67</f>
        <v>0</v>
      </c>
      <c r="AR34" s="22">
        <f>Décaissements!AS67</f>
        <v>0</v>
      </c>
      <c r="AS34" s="22">
        <f>Décaissements!AT67</f>
        <v>0</v>
      </c>
      <c r="AT34" s="11">
        <f>Décaissements!AU67</f>
        <v>0</v>
      </c>
      <c r="AU34" s="11">
        <f>Décaissements!AV67</f>
        <v>0</v>
      </c>
      <c r="AV34" s="11">
        <f>Décaissements!AW67</f>
        <v>0</v>
      </c>
      <c r="AW34" s="11">
        <f>Décaissements!AX67</f>
        <v>0</v>
      </c>
      <c r="AX34" s="11">
        <f>Décaissements!AY67</f>
        <v>0</v>
      </c>
      <c r="AY34" s="22">
        <f>Décaissements!AZ67</f>
        <v>0</v>
      </c>
      <c r="AZ34" s="22">
        <f>Décaissements!BA67</f>
        <v>0</v>
      </c>
      <c r="BA34" s="11">
        <f>Décaissements!BB67</f>
        <v>0</v>
      </c>
      <c r="BB34" s="11">
        <f>Décaissements!BC67</f>
        <v>0</v>
      </c>
      <c r="BC34" s="11">
        <f>Décaissements!BD67</f>
        <v>0</v>
      </c>
      <c r="BD34" s="11">
        <f>Décaissements!BE67</f>
        <v>7000</v>
      </c>
      <c r="BE34" s="11">
        <f>Décaissements!BF67</f>
        <v>0</v>
      </c>
      <c r="BF34" s="22">
        <f>Décaissements!BG67</f>
        <v>0</v>
      </c>
      <c r="BG34" s="22">
        <f>Décaissements!BH67</f>
        <v>0</v>
      </c>
      <c r="BH34" s="11">
        <f>Décaissements!BI67</f>
        <v>0</v>
      </c>
      <c r="BI34" s="11">
        <f>Décaissements!BJ67</f>
        <v>0</v>
      </c>
      <c r="BJ34" s="11">
        <f>Décaissements!BK67</f>
        <v>0</v>
      </c>
      <c r="BK34" s="11">
        <f>Décaissements!BL67</f>
        <v>0</v>
      </c>
      <c r="BL34" s="11">
        <f>Décaissements!BM67</f>
        <v>0</v>
      </c>
      <c r="BM34" s="22">
        <f>Décaissements!BN67</f>
        <v>0</v>
      </c>
      <c r="BN34" s="22">
        <f>Décaissements!BO67</f>
        <v>0</v>
      </c>
      <c r="BO34" s="11">
        <f>Décaissements!BP67</f>
        <v>0</v>
      </c>
      <c r="BP34" s="11">
        <f>Décaissements!BQ67</f>
        <v>0</v>
      </c>
      <c r="BQ34" s="11">
        <f>Décaissements!BR67</f>
        <v>0</v>
      </c>
      <c r="BR34" s="11">
        <f>Décaissements!BS67</f>
        <v>0</v>
      </c>
      <c r="BS34" s="11">
        <f>Décaissements!BT67</f>
        <v>0</v>
      </c>
      <c r="BT34" s="22">
        <f>Décaissements!BU67</f>
        <v>0</v>
      </c>
      <c r="BU34" s="22">
        <f>Décaissements!BV67</f>
        <v>0</v>
      </c>
      <c r="BV34" s="11">
        <f>Décaissements!BW67</f>
        <v>0</v>
      </c>
      <c r="BW34" s="11">
        <f>Décaissements!BX67</f>
        <v>0</v>
      </c>
      <c r="BX34" s="11">
        <f>Décaissements!BY67</f>
        <v>0</v>
      </c>
      <c r="BY34" s="11">
        <f>Décaissements!BZ67</f>
        <v>0</v>
      </c>
      <c r="BZ34" s="11">
        <f>Décaissements!CA67</f>
        <v>0</v>
      </c>
      <c r="CA34" s="22">
        <f>Décaissements!CB67</f>
        <v>0</v>
      </c>
      <c r="CB34" s="22">
        <f>Décaissements!CC67</f>
        <v>0</v>
      </c>
      <c r="CC34" s="11">
        <f>Décaissements!CD67</f>
        <v>0</v>
      </c>
      <c r="CD34" s="11">
        <f>Décaissements!CE67</f>
        <v>0</v>
      </c>
      <c r="CE34" s="11">
        <f>Décaissements!CF67</f>
        <v>0</v>
      </c>
      <c r="CF34" s="11">
        <f>Décaissements!CG67</f>
        <v>0</v>
      </c>
      <c r="CG34" s="11">
        <f>Décaissements!CH67</f>
        <v>0</v>
      </c>
      <c r="CH34" s="22">
        <f>Décaissements!CI67</f>
        <v>0</v>
      </c>
      <c r="CI34" s="22">
        <f>Décaissements!CJ67</f>
        <v>0</v>
      </c>
      <c r="CJ34" s="11">
        <f>Décaissements!CK67</f>
        <v>3000</v>
      </c>
      <c r="CK34" s="11">
        <f>Décaissements!CL67</f>
        <v>0</v>
      </c>
      <c r="CL34" s="11">
        <f>Décaissements!CM67</f>
        <v>0</v>
      </c>
      <c r="CM34" s="11">
        <f>Décaissements!CN67</f>
        <v>0</v>
      </c>
      <c r="CN34" s="11">
        <f>Décaissements!CO67</f>
        <v>0</v>
      </c>
      <c r="CO34" s="22">
        <f>Décaissements!CP67</f>
        <v>0</v>
      </c>
      <c r="CP34" s="22">
        <f>Décaissements!CQ67</f>
        <v>0</v>
      </c>
      <c r="CQ34" s="11">
        <f>Décaissements!CR67</f>
        <v>0</v>
      </c>
      <c r="CR34" s="11">
        <f>Décaissements!CS67</f>
        <v>0</v>
      </c>
      <c r="CS34" s="11">
        <f>Décaissements!CT67</f>
        <v>0</v>
      </c>
      <c r="CT34" s="11">
        <f>Décaissements!CU67</f>
        <v>0</v>
      </c>
      <c r="CU34" s="11">
        <f>Décaissements!CV67</f>
        <v>0</v>
      </c>
      <c r="CV34" s="22">
        <f>Décaissements!CW67</f>
        <v>0</v>
      </c>
      <c r="CW34" s="22">
        <f>Décaissements!CX67</f>
        <v>0</v>
      </c>
      <c r="CX34" s="11">
        <f>Décaissements!CY67</f>
        <v>0</v>
      </c>
      <c r="CY34" s="11">
        <f>Décaissements!CZ67</f>
        <v>0</v>
      </c>
      <c r="CZ34" s="11">
        <f>Décaissements!DA67</f>
        <v>0</v>
      </c>
      <c r="DA34" s="11">
        <f>Décaissements!DB67</f>
        <v>0</v>
      </c>
      <c r="DB34" s="11">
        <f>Décaissements!DC67</f>
        <v>0</v>
      </c>
      <c r="DC34" s="22">
        <f>Décaissements!DD67</f>
        <v>0</v>
      </c>
      <c r="DD34" s="22">
        <f>Décaissements!DE67</f>
        <v>0</v>
      </c>
      <c r="DE34" s="11">
        <f>Décaissements!DF67</f>
        <v>0</v>
      </c>
      <c r="DF34" s="11">
        <f>Décaissements!DG67</f>
        <v>0</v>
      </c>
      <c r="DG34" s="11">
        <f>Décaissements!DH67</f>
        <v>0</v>
      </c>
      <c r="DH34" s="11">
        <f>Décaissements!DI67</f>
        <v>0</v>
      </c>
      <c r="DI34" s="11">
        <f>Décaissements!DJ67</f>
        <v>0</v>
      </c>
      <c r="DJ34" s="22">
        <f>Décaissements!DK67</f>
        <v>0</v>
      </c>
      <c r="DK34" s="22">
        <f>Décaissements!DL67</f>
        <v>0</v>
      </c>
      <c r="DL34" s="11">
        <f>Décaissements!DM67</f>
        <v>0</v>
      </c>
      <c r="DM34" s="11">
        <f>Décaissements!DN67</f>
        <v>4000</v>
      </c>
      <c r="DN34" s="11">
        <f>Décaissements!DO67</f>
        <v>0</v>
      </c>
      <c r="DO34" s="11">
        <f>Décaissements!DP67</f>
        <v>0</v>
      </c>
      <c r="DP34" s="11">
        <f>Décaissements!DQ67</f>
        <v>0</v>
      </c>
      <c r="DQ34" s="22">
        <f>Décaissements!DR67</f>
        <v>0</v>
      </c>
      <c r="DR34" s="22">
        <f>Décaissements!DS67</f>
        <v>0</v>
      </c>
      <c r="DS34" s="11">
        <f>Décaissements!DT67</f>
        <v>0</v>
      </c>
      <c r="DT34" s="11">
        <f>Décaissements!DU67</f>
        <v>0</v>
      </c>
    </row>
    <row r="35" spans="2:124" x14ac:dyDescent="0.2">
      <c r="B35" s="23" t="s">
        <v>18</v>
      </c>
      <c r="C35" s="20">
        <f t="shared" ref="C35:Q35" si="181">+C36+C37</f>
        <v>0</v>
      </c>
      <c r="D35" s="19">
        <f t="shared" si="181"/>
        <v>0</v>
      </c>
      <c r="E35" s="19">
        <f t="shared" si="181"/>
        <v>0</v>
      </c>
      <c r="F35" s="19">
        <f t="shared" si="181"/>
        <v>0</v>
      </c>
      <c r="G35" s="19">
        <f t="shared" si="181"/>
        <v>4400</v>
      </c>
      <c r="H35" s="19">
        <f t="shared" si="181"/>
        <v>0</v>
      </c>
      <c r="I35" s="20">
        <f t="shared" si="181"/>
        <v>0</v>
      </c>
      <c r="J35" s="20">
        <f t="shared" si="181"/>
        <v>0</v>
      </c>
      <c r="K35" s="19">
        <f t="shared" si="181"/>
        <v>0</v>
      </c>
      <c r="L35" s="19">
        <f t="shared" si="181"/>
        <v>0</v>
      </c>
      <c r="M35" s="19">
        <f t="shared" si="181"/>
        <v>0</v>
      </c>
      <c r="N35" s="19">
        <f t="shared" si="181"/>
        <v>0</v>
      </c>
      <c r="O35" s="19">
        <f t="shared" si="181"/>
        <v>0</v>
      </c>
      <c r="P35" s="20">
        <f t="shared" si="181"/>
        <v>0</v>
      </c>
      <c r="Q35" s="20">
        <f t="shared" si="181"/>
        <v>0</v>
      </c>
      <c r="R35" s="19">
        <f t="shared" ref="R35:AE35" si="182">+R36+R37</f>
        <v>0</v>
      </c>
      <c r="S35" s="19">
        <f t="shared" si="182"/>
        <v>0</v>
      </c>
      <c r="T35" s="19">
        <f t="shared" si="182"/>
        <v>0</v>
      </c>
      <c r="U35" s="19">
        <f t="shared" si="182"/>
        <v>0</v>
      </c>
      <c r="V35" s="19">
        <f t="shared" si="182"/>
        <v>0</v>
      </c>
      <c r="W35" s="20">
        <f t="shared" si="182"/>
        <v>0</v>
      </c>
      <c r="X35" s="20">
        <f t="shared" si="182"/>
        <v>0</v>
      </c>
      <c r="Y35" s="19">
        <f t="shared" si="182"/>
        <v>0</v>
      </c>
      <c r="Z35" s="19">
        <f t="shared" si="182"/>
        <v>0</v>
      </c>
      <c r="AA35" s="19">
        <f t="shared" si="182"/>
        <v>0</v>
      </c>
      <c r="AB35" s="19">
        <f t="shared" si="182"/>
        <v>0</v>
      </c>
      <c r="AC35" s="19">
        <f t="shared" si="182"/>
        <v>0</v>
      </c>
      <c r="AD35" s="20">
        <f t="shared" si="182"/>
        <v>0</v>
      </c>
      <c r="AE35" s="20">
        <f t="shared" si="182"/>
        <v>0</v>
      </c>
      <c r="AF35" s="19">
        <f t="shared" ref="AF35:BN35" si="183">+AF36+AF37</f>
        <v>0</v>
      </c>
      <c r="AG35" s="19">
        <f t="shared" si="183"/>
        <v>0</v>
      </c>
      <c r="AH35" s="19">
        <f t="shared" si="183"/>
        <v>0</v>
      </c>
      <c r="AI35" s="19">
        <f t="shared" si="183"/>
        <v>0</v>
      </c>
      <c r="AJ35" s="19">
        <f t="shared" si="183"/>
        <v>0</v>
      </c>
      <c r="AK35" s="20">
        <f t="shared" si="183"/>
        <v>0</v>
      </c>
      <c r="AL35" s="20">
        <f t="shared" si="183"/>
        <v>0</v>
      </c>
      <c r="AM35" s="19">
        <f t="shared" si="183"/>
        <v>0</v>
      </c>
      <c r="AN35" s="19">
        <f t="shared" si="183"/>
        <v>0</v>
      </c>
      <c r="AO35" s="19">
        <f t="shared" si="183"/>
        <v>0</v>
      </c>
      <c r="AP35" s="19">
        <f t="shared" si="183"/>
        <v>0</v>
      </c>
      <c r="AQ35" s="19">
        <f t="shared" si="183"/>
        <v>0</v>
      </c>
      <c r="AR35" s="20">
        <f t="shared" si="183"/>
        <v>0</v>
      </c>
      <c r="AS35" s="20">
        <f t="shared" si="183"/>
        <v>0</v>
      </c>
      <c r="AT35" s="19">
        <f t="shared" si="183"/>
        <v>0</v>
      </c>
      <c r="AU35" s="19">
        <f t="shared" si="183"/>
        <v>0</v>
      </c>
      <c r="AV35" s="19">
        <f t="shared" si="183"/>
        <v>0</v>
      </c>
      <c r="AW35" s="19">
        <f t="shared" si="183"/>
        <v>0</v>
      </c>
      <c r="AX35" s="19">
        <f t="shared" si="183"/>
        <v>0</v>
      </c>
      <c r="AY35" s="20">
        <f t="shared" si="183"/>
        <v>0</v>
      </c>
      <c r="AZ35" s="20">
        <f t="shared" si="183"/>
        <v>0</v>
      </c>
      <c r="BA35" s="19">
        <f t="shared" si="183"/>
        <v>0</v>
      </c>
      <c r="BB35" s="19">
        <f t="shared" si="183"/>
        <v>0</v>
      </c>
      <c r="BC35" s="19">
        <f t="shared" si="183"/>
        <v>0</v>
      </c>
      <c r="BD35" s="19">
        <f t="shared" si="183"/>
        <v>0</v>
      </c>
      <c r="BE35" s="19">
        <f t="shared" si="183"/>
        <v>0</v>
      </c>
      <c r="BF35" s="20">
        <f t="shared" si="183"/>
        <v>0</v>
      </c>
      <c r="BG35" s="20">
        <f t="shared" si="183"/>
        <v>0</v>
      </c>
      <c r="BH35" s="19">
        <f t="shared" si="183"/>
        <v>0</v>
      </c>
      <c r="BI35" s="19">
        <f t="shared" si="183"/>
        <v>0</v>
      </c>
      <c r="BJ35" s="19">
        <f t="shared" si="183"/>
        <v>0</v>
      </c>
      <c r="BK35" s="19">
        <f t="shared" si="183"/>
        <v>0</v>
      </c>
      <c r="BL35" s="19">
        <f t="shared" si="183"/>
        <v>0</v>
      </c>
      <c r="BM35" s="20">
        <f t="shared" si="183"/>
        <v>0</v>
      </c>
      <c r="BN35" s="20">
        <f t="shared" si="183"/>
        <v>0</v>
      </c>
      <c r="BO35" s="19">
        <f t="shared" ref="BO35:CP35" si="184">+BO36+BO37</f>
        <v>0</v>
      </c>
      <c r="BP35" s="19">
        <f t="shared" si="184"/>
        <v>0</v>
      </c>
      <c r="BQ35" s="19">
        <f t="shared" si="184"/>
        <v>0</v>
      </c>
      <c r="BR35" s="19">
        <f t="shared" si="184"/>
        <v>0</v>
      </c>
      <c r="BS35" s="19">
        <f t="shared" si="184"/>
        <v>0</v>
      </c>
      <c r="BT35" s="20">
        <f t="shared" si="184"/>
        <v>0</v>
      </c>
      <c r="BU35" s="20">
        <f t="shared" si="184"/>
        <v>0</v>
      </c>
      <c r="BV35" s="19">
        <f t="shared" si="184"/>
        <v>0</v>
      </c>
      <c r="BW35" s="19">
        <f t="shared" si="184"/>
        <v>0</v>
      </c>
      <c r="BX35" s="19">
        <f t="shared" si="184"/>
        <v>0</v>
      </c>
      <c r="BY35" s="19">
        <f t="shared" si="184"/>
        <v>0</v>
      </c>
      <c r="BZ35" s="19">
        <f t="shared" si="184"/>
        <v>0</v>
      </c>
      <c r="CA35" s="20">
        <f t="shared" si="184"/>
        <v>0</v>
      </c>
      <c r="CB35" s="20">
        <f t="shared" si="184"/>
        <v>0</v>
      </c>
      <c r="CC35" s="19">
        <f t="shared" si="184"/>
        <v>0</v>
      </c>
      <c r="CD35" s="19">
        <f t="shared" si="184"/>
        <v>0</v>
      </c>
      <c r="CE35" s="19">
        <f t="shared" si="184"/>
        <v>0</v>
      </c>
      <c r="CF35" s="19">
        <f t="shared" si="184"/>
        <v>0</v>
      </c>
      <c r="CG35" s="19">
        <f t="shared" si="184"/>
        <v>0</v>
      </c>
      <c r="CH35" s="20">
        <f t="shared" si="184"/>
        <v>0</v>
      </c>
      <c r="CI35" s="20">
        <f t="shared" si="184"/>
        <v>0</v>
      </c>
      <c r="CJ35" s="19">
        <f t="shared" si="184"/>
        <v>0</v>
      </c>
      <c r="CK35" s="19">
        <f t="shared" si="184"/>
        <v>0</v>
      </c>
      <c r="CL35" s="19">
        <f t="shared" si="184"/>
        <v>0</v>
      </c>
      <c r="CM35" s="19">
        <f t="shared" si="184"/>
        <v>0</v>
      </c>
      <c r="CN35" s="19">
        <f t="shared" si="184"/>
        <v>0</v>
      </c>
      <c r="CO35" s="20">
        <f t="shared" si="184"/>
        <v>0</v>
      </c>
      <c r="CP35" s="20">
        <f t="shared" si="184"/>
        <v>0</v>
      </c>
      <c r="CQ35" s="19">
        <f t="shared" ref="CQ35:CW35" si="185">+CQ36+CQ37</f>
        <v>0</v>
      </c>
      <c r="CR35" s="19">
        <f t="shared" si="185"/>
        <v>0</v>
      </c>
      <c r="CS35" s="19">
        <f t="shared" si="185"/>
        <v>0</v>
      </c>
      <c r="CT35" s="19">
        <f t="shared" si="185"/>
        <v>0</v>
      </c>
      <c r="CU35" s="19">
        <f t="shared" si="185"/>
        <v>0</v>
      </c>
      <c r="CV35" s="20">
        <f t="shared" si="185"/>
        <v>0</v>
      </c>
      <c r="CW35" s="20">
        <f t="shared" si="185"/>
        <v>0</v>
      </c>
      <c r="CX35" s="19">
        <f t="shared" ref="CX35:DT35" si="186">+CX36+CX37</f>
        <v>0</v>
      </c>
      <c r="CY35" s="19">
        <f t="shared" si="186"/>
        <v>0</v>
      </c>
      <c r="CZ35" s="19">
        <f t="shared" si="186"/>
        <v>0</v>
      </c>
      <c r="DA35" s="19">
        <f t="shared" si="186"/>
        <v>0</v>
      </c>
      <c r="DB35" s="19">
        <f t="shared" si="186"/>
        <v>0</v>
      </c>
      <c r="DC35" s="20">
        <f t="shared" si="186"/>
        <v>0</v>
      </c>
      <c r="DD35" s="20">
        <f t="shared" si="186"/>
        <v>0</v>
      </c>
      <c r="DE35" s="19">
        <f t="shared" si="186"/>
        <v>0</v>
      </c>
      <c r="DF35" s="19">
        <f t="shared" si="186"/>
        <v>0</v>
      </c>
      <c r="DG35" s="19">
        <f t="shared" si="186"/>
        <v>0</v>
      </c>
      <c r="DH35" s="19">
        <f t="shared" si="186"/>
        <v>0</v>
      </c>
      <c r="DI35" s="19">
        <f t="shared" si="186"/>
        <v>0</v>
      </c>
      <c r="DJ35" s="20">
        <f t="shared" si="186"/>
        <v>0</v>
      </c>
      <c r="DK35" s="20">
        <f t="shared" si="186"/>
        <v>0</v>
      </c>
      <c r="DL35" s="19">
        <f t="shared" si="186"/>
        <v>0</v>
      </c>
      <c r="DM35" s="19">
        <f t="shared" si="186"/>
        <v>0</v>
      </c>
      <c r="DN35" s="19">
        <f t="shared" si="186"/>
        <v>0</v>
      </c>
      <c r="DO35" s="19">
        <f t="shared" si="186"/>
        <v>0</v>
      </c>
      <c r="DP35" s="19">
        <f t="shared" si="186"/>
        <v>0</v>
      </c>
      <c r="DQ35" s="20">
        <f t="shared" si="186"/>
        <v>0</v>
      </c>
      <c r="DR35" s="20">
        <f t="shared" si="186"/>
        <v>0</v>
      </c>
      <c r="DS35" s="19">
        <f t="shared" si="186"/>
        <v>0</v>
      </c>
      <c r="DT35" s="19">
        <f t="shared" si="186"/>
        <v>0</v>
      </c>
    </row>
    <row r="36" spans="2:124" x14ac:dyDescent="0.2">
      <c r="B36" s="10" t="s">
        <v>19</v>
      </c>
      <c r="C36" s="22"/>
      <c r="D36" s="11">
        <f>Décaissements!E74</f>
        <v>0</v>
      </c>
      <c r="E36" s="11">
        <f>Décaissements!F74</f>
        <v>0</v>
      </c>
      <c r="F36" s="11">
        <f>Décaissements!G74</f>
        <v>0</v>
      </c>
      <c r="G36" s="11">
        <f>Décaissements!H74</f>
        <v>4400</v>
      </c>
      <c r="H36" s="11">
        <f>Décaissements!I74</f>
        <v>0</v>
      </c>
      <c r="I36" s="22">
        <f>Décaissements!J74</f>
        <v>0</v>
      </c>
      <c r="J36" s="22">
        <f>Décaissements!K74</f>
        <v>0</v>
      </c>
      <c r="K36" s="11">
        <f>Décaissements!L74</f>
        <v>0</v>
      </c>
      <c r="L36" s="11">
        <f>Décaissements!M74</f>
        <v>0</v>
      </c>
      <c r="M36" s="11">
        <f>Décaissements!N74</f>
        <v>0</v>
      </c>
      <c r="N36" s="11">
        <f>Décaissements!O74</f>
        <v>0</v>
      </c>
      <c r="O36" s="11">
        <f>Décaissements!P74</f>
        <v>0</v>
      </c>
      <c r="P36" s="22">
        <f>Décaissements!Q74</f>
        <v>0</v>
      </c>
      <c r="Q36" s="22">
        <f>Décaissements!R74</f>
        <v>0</v>
      </c>
      <c r="R36" s="11">
        <f>Décaissements!S74</f>
        <v>0</v>
      </c>
      <c r="S36" s="11">
        <f>Décaissements!T74</f>
        <v>0</v>
      </c>
      <c r="T36" s="11">
        <f>Décaissements!U74</f>
        <v>0</v>
      </c>
      <c r="U36" s="11">
        <f>Décaissements!V74</f>
        <v>0</v>
      </c>
      <c r="V36" s="11">
        <f>Décaissements!W74</f>
        <v>0</v>
      </c>
      <c r="W36" s="22">
        <f>Décaissements!X74</f>
        <v>0</v>
      </c>
      <c r="X36" s="22">
        <f>Décaissements!Y74</f>
        <v>0</v>
      </c>
      <c r="Y36" s="11">
        <f>Décaissements!Z74</f>
        <v>0</v>
      </c>
      <c r="Z36" s="11">
        <f>Décaissements!AA74</f>
        <v>0</v>
      </c>
      <c r="AA36" s="11">
        <f>Décaissements!AB74</f>
        <v>0</v>
      </c>
      <c r="AB36" s="11">
        <f>Décaissements!AC74</f>
        <v>0</v>
      </c>
      <c r="AC36" s="11">
        <f>Décaissements!AD74</f>
        <v>0</v>
      </c>
      <c r="AD36" s="22">
        <f>Décaissements!AE74</f>
        <v>0</v>
      </c>
      <c r="AE36" s="22">
        <f>Décaissements!AF74</f>
        <v>0</v>
      </c>
      <c r="AF36" s="11">
        <f>Décaissements!AG74</f>
        <v>0</v>
      </c>
      <c r="AG36" s="11">
        <f>Décaissements!AH74</f>
        <v>0</v>
      </c>
      <c r="AH36" s="11">
        <f>Décaissements!AI74</f>
        <v>0</v>
      </c>
      <c r="AI36" s="11">
        <f>Décaissements!AJ74</f>
        <v>0</v>
      </c>
      <c r="AJ36" s="11">
        <f>Décaissements!AK74</f>
        <v>0</v>
      </c>
      <c r="AK36" s="22">
        <f>Décaissements!AL74</f>
        <v>0</v>
      </c>
      <c r="AL36" s="22">
        <f>Décaissements!AM74</f>
        <v>0</v>
      </c>
      <c r="AM36" s="11">
        <f>Décaissements!AN74</f>
        <v>0</v>
      </c>
      <c r="AN36" s="11">
        <f>Décaissements!AO74</f>
        <v>0</v>
      </c>
      <c r="AO36" s="11">
        <f>Décaissements!AP74</f>
        <v>0</v>
      </c>
      <c r="AP36" s="11">
        <f>Décaissements!AQ74</f>
        <v>0</v>
      </c>
      <c r="AQ36" s="11">
        <f>Décaissements!AR74</f>
        <v>0</v>
      </c>
      <c r="AR36" s="22">
        <f>Décaissements!AS74</f>
        <v>0</v>
      </c>
      <c r="AS36" s="22">
        <f>Décaissements!AT74</f>
        <v>0</v>
      </c>
      <c r="AT36" s="11">
        <f>Décaissements!AU74</f>
        <v>0</v>
      </c>
      <c r="AU36" s="11">
        <f>Décaissements!AV74</f>
        <v>0</v>
      </c>
      <c r="AV36" s="11">
        <f>Décaissements!AW74</f>
        <v>0</v>
      </c>
      <c r="AW36" s="11">
        <f>Décaissements!AX74</f>
        <v>0</v>
      </c>
      <c r="AX36" s="11">
        <f>Décaissements!AY74</f>
        <v>0</v>
      </c>
      <c r="AY36" s="22">
        <f>Décaissements!AZ74</f>
        <v>0</v>
      </c>
      <c r="AZ36" s="22">
        <f>Décaissements!BA74</f>
        <v>0</v>
      </c>
      <c r="BA36" s="11">
        <f>Décaissements!BB74</f>
        <v>0</v>
      </c>
      <c r="BB36" s="11">
        <f>Décaissements!BC74</f>
        <v>0</v>
      </c>
      <c r="BC36" s="11">
        <f>Décaissements!BD74</f>
        <v>0</v>
      </c>
      <c r="BD36" s="11">
        <f>Décaissements!BE74</f>
        <v>0</v>
      </c>
      <c r="BE36" s="11">
        <f>Décaissements!BF74</f>
        <v>0</v>
      </c>
      <c r="BF36" s="22">
        <f>Décaissements!BG74</f>
        <v>0</v>
      </c>
      <c r="BG36" s="22">
        <f>Décaissements!BH74</f>
        <v>0</v>
      </c>
      <c r="BH36" s="11">
        <f>Décaissements!BI74</f>
        <v>0</v>
      </c>
      <c r="BI36" s="11">
        <f>Décaissements!BJ74</f>
        <v>0</v>
      </c>
      <c r="BJ36" s="11">
        <f>Décaissements!BK74</f>
        <v>0</v>
      </c>
      <c r="BK36" s="11">
        <f>Décaissements!BL74</f>
        <v>0</v>
      </c>
      <c r="BL36" s="11">
        <f>Décaissements!BM74</f>
        <v>0</v>
      </c>
      <c r="BM36" s="22">
        <f>Décaissements!BN74</f>
        <v>0</v>
      </c>
      <c r="BN36" s="22">
        <f>Décaissements!BO74</f>
        <v>0</v>
      </c>
      <c r="BO36" s="11">
        <f>Décaissements!BP74</f>
        <v>0</v>
      </c>
      <c r="BP36" s="11">
        <f>Décaissements!BQ74</f>
        <v>0</v>
      </c>
      <c r="BQ36" s="11">
        <f>Décaissements!BR74</f>
        <v>0</v>
      </c>
      <c r="BR36" s="11">
        <f>Décaissements!BS74</f>
        <v>0</v>
      </c>
      <c r="BS36" s="11">
        <f>Décaissements!BT74</f>
        <v>0</v>
      </c>
      <c r="BT36" s="22">
        <f>Décaissements!BU74</f>
        <v>0</v>
      </c>
      <c r="BU36" s="22">
        <f>Décaissements!BV74</f>
        <v>0</v>
      </c>
      <c r="BV36" s="11">
        <f>Décaissements!BW74</f>
        <v>0</v>
      </c>
      <c r="BW36" s="11">
        <f>Décaissements!BX74</f>
        <v>0</v>
      </c>
      <c r="BX36" s="11">
        <f>Décaissements!BY74</f>
        <v>0</v>
      </c>
      <c r="BY36" s="11">
        <f>Décaissements!BZ74</f>
        <v>0</v>
      </c>
      <c r="BZ36" s="11">
        <f>Décaissements!CA74</f>
        <v>0</v>
      </c>
      <c r="CA36" s="22">
        <f>Décaissements!CB74</f>
        <v>0</v>
      </c>
      <c r="CB36" s="22">
        <f>Décaissements!CC74</f>
        <v>0</v>
      </c>
      <c r="CC36" s="11">
        <f>Décaissements!CD74</f>
        <v>0</v>
      </c>
      <c r="CD36" s="11">
        <f>Décaissements!CE74</f>
        <v>0</v>
      </c>
      <c r="CE36" s="11">
        <f>Décaissements!CF74</f>
        <v>0</v>
      </c>
      <c r="CF36" s="11">
        <f>Décaissements!CG74</f>
        <v>0</v>
      </c>
      <c r="CG36" s="11">
        <f>Décaissements!CH74</f>
        <v>0</v>
      </c>
      <c r="CH36" s="22">
        <f>Décaissements!CI74</f>
        <v>0</v>
      </c>
      <c r="CI36" s="22">
        <f>Décaissements!CJ74</f>
        <v>0</v>
      </c>
      <c r="CJ36" s="11">
        <f>Décaissements!CK74</f>
        <v>0</v>
      </c>
      <c r="CK36" s="11">
        <f>Décaissements!CL74</f>
        <v>0</v>
      </c>
      <c r="CL36" s="11">
        <f>Décaissements!CM74</f>
        <v>0</v>
      </c>
      <c r="CM36" s="11">
        <f>Décaissements!CN74</f>
        <v>0</v>
      </c>
      <c r="CN36" s="11">
        <f>Décaissements!CO74</f>
        <v>0</v>
      </c>
      <c r="CO36" s="22">
        <f>Décaissements!CP74</f>
        <v>0</v>
      </c>
      <c r="CP36" s="22">
        <f>Décaissements!CQ74</f>
        <v>0</v>
      </c>
      <c r="CQ36" s="11">
        <f>Décaissements!CR74</f>
        <v>0</v>
      </c>
      <c r="CR36" s="11">
        <f>Décaissements!CS74</f>
        <v>0</v>
      </c>
      <c r="CS36" s="11">
        <f>Décaissements!CT74</f>
        <v>0</v>
      </c>
      <c r="CT36" s="11">
        <f>Décaissements!CU74</f>
        <v>0</v>
      </c>
      <c r="CU36" s="11">
        <f>Décaissements!CV74</f>
        <v>0</v>
      </c>
      <c r="CV36" s="22">
        <f>Décaissements!CW74</f>
        <v>0</v>
      </c>
      <c r="CW36" s="22">
        <f>Décaissements!CX74</f>
        <v>0</v>
      </c>
      <c r="CX36" s="11">
        <f>Décaissements!CY74</f>
        <v>0</v>
      </c>
      <c r="CY36" s="11">
        <f>Décaissements!CZ74</f>
        <v>0</v>
      </c>
      <c r="CZ36" s="11">
        <f>Décaissements!DA74</f>
        <v>0</v>
      </c>
      <c r="DA36" s="11">
        <f>Décaissements!DB74</f>
        <v>0</v>
      </c>
      <c r="DB36" s="11">
        <f>Décaissements!DC74</f>
        <v>0</v>
      </c>
      <c r="DC36" s="22">
        <f>Décaissements!DD74</f>
        <v>0</v>
      </c>
      <c r="DD36" s="22">
        <f>Décaissements!DE74</f>
        <v>0</v>
      </c>
      <c r="DE36" s="11">
        <f>Décaissements!DF74</f>
        <v>0</v>
      </c>
      <c r="DF36" s="11">
        <f>Décaissements!DG74</f>
        <v>0</v>
      </c>
      <c r="DG36" s="11">
        <f>Décaissements!DH74</f>
        <v>0</v>
      </c>
      <c r="DH36" s="11">
        <f>Décaissements!DI74</f>
        <v>0</v>
      </c>
      <c r="DI36" s="11">
        <f>Décaissements!DJ74</f>
        <v>0</v>
      </c>
      <c r="DJ36" s="22">
        <f>Décaissements!DK74</f>
        <v>0</v>
      </c>
      <c r="DK36" s="22">
        <f>Décaissements!DL74</f>
        <v>0</v>
      </c>
      <c r="DL36" s="11">
        <f>Décaissements!DM74</f>
        <v>0</v>
      </c>
      <c r="DM36" s="11">
        <f>Décaissements!DN74</f>
        <v>0</v>
      </c>
      <c r="DN36" s="11">
        <f>Décaissements!DO74</f>
        <v>0</v>
      </c>
      <c r="DO36" s="11">
        <f>Décaissements!DP74</f>
        <v>0</v>
      </c>
      <c r="DP36" s="11">
        <f>Décaissements!DQ74</f>
        <v>0</v>
      </c>
      <c r="DQ36" s="22">
        <f>Décaissements!DR74</f>
        <v>0</v>
      </c>
      <c r="DR36" s="22">
        <f>Décaissements!DS74</f>
        <v>0</v>
      </c>
      <c r="DS36" s="11">
        <f>Décaissements!DT74</f>
        <v>0</v>
      </c>
      <c r="DT36" s="11">
        <f>Décaissements!DU74</f>
        <v>0</v>
      </c>
    </row>
    <row r="37" spans="2:124" x14ac:dyDescent="0.2">
      <c r="B37" s="10" t="s">
        <v>20</v>
      </c>
      <c r="C37" s="22"/>
      <c r="D37" s="11"/>
      <c r="E37" s="11"/>
      <c r="F37" s="11"/>
      <c r="G37" s="11"/>
      <c r="H37" s="11"/>
      <c r="I37" s="22"/>
      <c r="J37" s="22"/>
      <c r="K37" s="11"/>
      <c r="L37" s="11"/>
      <c r="M37" s="11"/>
      <c r="N37" s="11"/>
      <c r="O37" s="11"/>
      <c r="P37" s="22"/>
      <c r="Q37" s="22"/>
      <c r="R37" s="11"/>
      <c r="S37" s="11"/>
      <c r="T37" s="11"/>
      <c r="U37" s="11"/>
      <c r="V37" s="11"/>
      <c r="W37" s="22"/>
      <c r="X37" s="22"/>
      <c r="Y37" s="11"/>
      <c r="Z37" s="11"/>
      <c r="AA37" s="11"/>
      <c r="AB37" s="11"/>
      <c r="AC37" s="11"/>
      <c r="AD37" s="22"/>
      <c r="AE37" s="22"/>
      <c r="AF37" s="11"/>
      <c r="AG37" s="11"/>
      <c r="AH37" s="11"/>
      <c r="AI37" s="11"/>
      <c r="AJ37" s="11"/>
      <c r="AK37" s="22"/>
      <c r="AL37" s="22"/>
      <c r="AM37" s="11"/>
      <c r="AN37" s="11"/>
      <c r="AO37" s="11"/>
      <c r="AP37" s="11"/>
      <c r="AQ37" s="11"/>
      <c r="AR37" s="22"/>
      <c r="AS37" s="22"/>
      <c r="AT37" s="11"/>
      <c r="AU37" s="11"/>
      <c r="AV37" s="11"/>
      <c r="AW37" s="11"/>
      <c r="AX37" s="11"/>
      <c r="AY37" s="22"/>
      <c r="AZ37" s="22"/>
      <c r="BA37" s="11"/>
      <c r="BB37" s="11"/>
      <c r="BC37" s="11"/>
      <c r="BD37" s="11"/>
      <c r="BE37" s="11"/>
      <c r="BF37" s="22"/>
      <c r="BG37" s="22"/>
      <c r="BH37" s="11"/>
      <c r="BI37" s="11"/>
      <c r="BJ37" s="11"/>
      <c r="BK37" s="11"/>
      <c r="BL37" s="11"/>
      <c r="BM37" s="22"/>
      <c r="BN37" s="22"/>
      <c r="BO37" s="11"/>
      <c r="BP37" s="11"/>
      <c r="BQ37" s="11"/>
      <c r="BR37" s="11"/>
      <c r="BS37" s="11"/>
      <c r="BT37" s="22"/>
      <c r="BU37" s="22"/>
      <c r="BV37" s="11"/>
      <c r="BW37" s="11"/>
      <c r="BX37" s="11"/>
      <c r="BY37" s="11"/>
      <c r="BZ37" s="11"/>
      <c r="CA37" s="22"/>
      <c r="CB37" s="22"/>
      <c r="CC37" s="11"/>
      <c r="CD37" s="11"/>
      <c r="CE37" s="11"/>
      <c r="CF37" s="11"/>
      <c r="CG37" s="11"/>
      <c r="CH37" s="22"/>
      <c r="CI37" s="22"/>
      <c r="CJ37" s="11"/>
      <c r="CK37" s="11"/>
      <c r="CL37" s="11"/>
      <c r="CM37" s="11"/>
      <c r="CN37" s="11"/>
      <c r="CO37" s="22"/>
      <c r="CP37" s="22"/>
      <c r="CQ37" s="11"/>
      <c r="CR37" s="11"/>
      <c r="CS37" s="11"/>
      <c r="CT37" s="11"/>
      <c r="CU37" s="11"/>
      <c r="CV37" s="22"/>
      <c r="CW37" s="22"/>
      <c r="CX37" s="11"/>
      <c r="CY37" s="11"/>
      <c r="CZ37" s="11"/>
      <c r="DA37" s="11"/>
      <c r="DB37" s="11"/>
      <c r="DC37" s="22"/>
      <c r="DD37" s="22"/>
      <c r="DE37" s="11"/>
      <c r="DF37" s="11"/>
      <c r="DG37" s="11"/>
      <c r="DH37" s="11"/>
      <c r="DI37" s="11"/>
      <c r="DJ37" s="22"/>
      <c r="DK37" s="22"/>
      <c r="DL37" s="11"/>
      <c r="DM37" s="11"/>
      <c r="DN37" s="11"/>
      <c r="DO37" s="11"/>
      <c r="DP37" s="11"/>
      <c r="DQ37" s="22"/>
      <c r="DR37" s="22"/>
      <c r="DS37" s="11"/>
      <c r="DT37" s="11"/>
    </row>
    <row r="38" spans="2:124" x14ac:dyDescent="0.2">
      <c r="B38" s="24" t="s">
        <v>21</v>
      </c>
      <c r="C38" s="15">
        <f t="shared" ref="C38" si="187">+C30+C35</f>
        <v>0</v>
      </c>
      <c r="D38" s="14">
        <f t="shared" ref="D38:AI38" si="188">+D30+D35</f>
        <v>7680</v>
      </c>
      <c r="E38" s="14">
        <f t="shared" si="188"/>
        <v>0</v>
      </c>
      <c r="F38" s="14">
        <f t="shared" si="188"/>
        <v>0</v>
      </c>
      <c r="G38" s="14">
        <f t="shared" si="188"/>
        <v>27500</v>
      </c>
      <c r="H38" s="14">
        <f t="shared" si="188"/>
        <v>0</v>
      </c>
      <c r="I38" s="15">
        <f t="shared" si="188"/>
        <v>0</v>
      </c>
      <c r="J38" s="15">
        <f t="shared" si="188"/>
        <v>0</v>
      </c>
      <c r="K38" s="14">
        <f t="shared" si="188"/>
        <v>4080</v>
      </c>
      <c r="L38" s="14">
        <f t="shared" si="188"/>
        <v>0</v>
      </c>
      <c r="M38" s="14">
        <f t="shared" si="188"/>
        <v>0</v>
      </c>
      <c r="N38" s="14">
        <f t="shared" si="188"/>
        <v>48100</v>
      </c>
      <c r="O38" s="14">
        <f t="shared" si="188"/>
        <v>0</v>
      </c>
      <c r="P38" s="15">
        <f t="shared" si="188"/>
        <v>0</v>
      </c>
      <c r="Q38" s="15">
        <f t="shared" si="188"/>
        <v>0</v>
      </c>
      <c r="R38" s="14">
        <f t="shared" si="188"/>
        <v>3456</v>
      </c>
      <c r="S38" s="14">
        <f t="shared" si="188"/>
        <v>0</v>
      </c>
      <c r="T38" s="14">
        <f t="shared" si="188"/>
        <v>0</v>
      </c>
      <c r="U38" s="14">
        <f t="shared" si="188"/>
        <v>23100</v>
      </c>
      <c r="V38" s="14">
        <f t="shared" si="188"/>
        <v>0</v>
      </c>
      <c r="W38" s="15">
        <f t="shared" si="188"/>
        <v>0</v>
      </c>
      <c r="X38" s="15">
        <f t="shared" si="188"/>
        <v>0</v>
      </c>
      <c r="Y38" s="14">
        <f t="shared" si="188"/>
        <v>18912</v>
      </c>
      <c r="Z38" s="14">
        <f t="shared" si="188"/>
        <v>0</v>
      </c>
      <c r="AA38" s="14">
        <f t="shared" si="188"/>
        <v>0</v>
      </c>
      <c r="AB38" s="14">
        <f t="shared" si="188"/>
        <v>23100</v>
      </c>
      <c r="AC38" s="14">
        <f t="shared" si="188"/>
        <v>61580</v>
      </c>
      <c r="AD38" s="15">
        <f t="shared" si="188"/>
        <v>0</v>
      </c>
      <c r="AE38" s="15">
        <f t="shared" si="188"/>
        <v>0</v>
      </c>
      <c r="AF38" s="14">
        <f t="shared" si="188"/>
        <v>3456</v>
      </c>
      <c r="AG38" s="14">
        <f t="shared" si="188"/>
        <v>0</v>
      </c>
      <c r="AH38" s="14">
        <f t="shared" si="188"/>
        <v>0</v>
      </c>
      <c r="AI38" s="14">
        <f t="shared" si="188"/>
        <v>24824</v>
      </c>
      <c r="AJ38" s="14">
        <f t="shared" ref="AJ38:BO38" si="189">+AJ30+AJ35</f>
        <v>0</v>
      </c>
      <c r="AK38" s="15">
        <f t="shared" si="189"/>
        <v>0</v>
      </c>
      <c r="AL38" s="15">
        <f t="shared" si="189"/>
        <v>0</v>
      </c>
      <c r="AM38" s="14">
        <f t="shared" si="189"/>
        <v>3456</v>
      </c>
      <c r="AN38" s="14">
        <f t="shared" si="189"/>
        <v>2600</v>
      </c>
      <c r="AO38" s="14">
        <f t="shared" si="189"/>
        <v>0</v>
      </c>
      <c r="AP38" s="14">
        <f t="shared" si="189"/>
        <v>21224</v>
      </c>
      <c r="AQ38" s="14">
        <f t="shared" si="189"/>
        <v>0</v>
      </c>
      <c r="AR38" s="15">
        <f t="shared" si="189"/>
        <v>0</v>
      </c>
      <c r="AS38" s="15">
        <f t="shared" si="189"/>
        <v>0</v>
      </c>
      <c r="AT38" s="14">
        <f t="shared" si="189"/>
        <v>2000</v>
      </c>
      <c r="AU38" s="14">
        <f t="shared" si="189"/>
        <v>28400</v>
      </c>
      <c r="AV38" s="14">
        <f t="shared" si="189"/>
        <v>0</v>
      </c>
      <c r="AW38" s="14">
        <f t="shared" si="189"/>
        <v>20600</v>
      </c>
      <c r="AX38" s="14">
        <f t="shared" si="189"/>
        <v>0</v>
      </c>
      <c r="AY38" s="15">
        <f t="shared" si="189"/>
        <v>0</v>
      </c>
      <c r="AZ38" s="15">
        <f t="shared" si="189"/>
        <v>0</v>
      </c>
      <c r="BA38" s="14">
        <f t="shared" si="189"/>
        <v>2000</v>
      </c>
      <c r="BB38" s="14">
        <f t="shared" si="189"/>
        <v>0</v>
      </c>
      <c r="BC38" s="14">
        <f t="shared" si="189"/>
        <v>0</v>
      </c>
      <c r="BD38" s="14">
        <f t="shared" si="189"/>
        <v>24100</v>
      </c>
      <c r="BE38" s="14">
        <f t="shared" si="189"/>
        <v>0</v>
      </c>
      <c r="BF38" s="15">
        <f t="shared" si="189"/>
        <v>0</v>
      </c>
      <c r="BG38" s="15">
        <f t="shared" si="189"/>
        <v>0</v>
      </c>
      <c r="BH38" s="14">
        <f t="shared" si="189"/>
        <v>5000</v>
      </c>
      <c r="BI38" s="14">
        <f t="shared" si="189"/>
        <v>0</v>
      </c>
      <c r="BJ38" s="14">
        <f t="shared" si="189"/>
        <v>41600</v>
      </c>
      <c r="BK38" s="14">
        <f t="shared" si="189"/>
        <v>8100</v>
      </c>
      <c r="BL38" s="14">
        <f t="shared" si="189"/>
        <v>0</v>
      </c>
      <c r="BM38" s="15">
        <f t="shared" si="189"/>
        <v>0</v>
      </c>
      <c r="BN38" s="15">
        <f t="shared" si="189"/>
        <v>0</v>
      </c>
      <c r="BO38" s="14">
        <f t="shared" si="189"/>
        <v>3724</v>
      </c>
      <c r="BP38" s="14">
        <f t="shared" ref="BP38:CP38" si="190">+BP30+BP35</f>
        <v>0</v>
      </c>
      <c r="BQ38" s="14">
        <f t="shared" si="190"/>
        <v>0</v>
      </c>
      <c r="BR38" s="14">
        <f t="shared" si="190"/>
        <v>8100</v>
      </c>
      <c r="BS38" s="14">
        <f t="shared" si="190"/>
        <v>0</v>
      </c>
      <c r="BT38" s="15">
        <f t="shared" si="190"/>
        <v>0</v>
      </c>
      <c r="BU38" s="15">
        <f t="shared" si="190"/>
        <v>0</v>
      </c>
      <c r="BV38" s="14">
        <f t="shared" si="190"/>
        <v>2624</v>
      </c>
      <c r="BW38" s="14">
        <f t="shared" si="190"/>
        <v>0</v>
      </c>
      <c r="BX38" s="14">
        <f t="shared" si="190"/>
        <v>0</v>
      </c>
      <c r="BY38" s="14">
        <f t="shared" si="190"/>
        <v>23100</v>
      </c>
      <c r="BZ38" s="14">
        <f t="shared" si="190"/>
        <v>0</v>
      </c>
      <c r="CA38" s="15">
        <f t="shared" si="190"/>
        <v>0</v>
      </c>
      <c r="CB38" s="15">
        <f t="shared" si="190"/>
        <v>0</v>
      </c>
      <c r="CC38" s="14">
        <f t="shared" si="190"/>
        <v>2000</v>
      </c>
      <c r="CD38" s="14">
        <f t="shared" si="190"/>
        <v>0</v>
      </c>
      <c r="CE38" s="14">
        <f t="shared" si="190"/>
        <v>0</v>
      </c>
      <c r="CF38" s="14">
        <f t="shared" si="190"/>
        <v>8100</v>
      </c>
      <c r="CG38" s="14">
        <f t="shared" si="190"/>
        <v>0</v>
      </c>
      <c r="CH38" s="15">
        <f t="shared" si="190"/>
        <v>0</v>
      </c>
      <c r="CI38" s="15">
        <f t="shared" si="190"/>
        <v>0</v>
      </c>
      <c r="CJ38" s="14">
        <f t="shared" si="190"/>
        <v>5000</v>
      </c>
      <c r="CK38" s="14">
        <f t="shared" si="190"/>
        <v>0</v>
      </c>
      <c r="CL38" s="14">
        <f t="shared" si="190"/>
        <v>0</v>
      </c>
      <c r="CM38" s="14">
        <f t="shared" si="190"/>
        <v>8100</v>
      </c>
      <c r="CN38" s="14">
        <f t="shared" si="190"/>
        <v>39520</v>
      </c>
      <c r="CO38" s="15">
        <f t="shared" si="190"/>
        <v>0</v>
      </c>
      <c r="CP38" s="15">
        <f t="shared" si="190"/>
        <v>0</v>
      </c>
      <c r="CQ38" s="14">
        <f t="shared" ref="CQ38:CW38" si="191">+CQ30+CQ35</f>
        <v>2000</v>
      </c>
      <c r="CR38" s="14">
        <f t="shared" si="191"/>
        <v>0</v>
      </c>
      <c r="CS38" s="14">
        <f t="shared" si="191"/>
        <v>0</v>
      </c>
      <c r="CT38" s="14">
        <f t="shared" si="191"/>
        <v>10412</v>
      </c>
      <c r="CU38" s="14">
        <f t="shared" si="191"/>
        <v>0</v>
      </c>
      <c r="CV38" s="15">
        <f t="shared" si="191"/>
        <v>0</v>
      </c>
      <c r="CW38" s="15">
        <f t="shared" si="191"/>
        <v>0</v>
      </c>
      <c r="CX38" s="14">
        <f t="shared" ref="CX38:DT38" si="192">+CX30+CX35</f>
        <v>2912</v>
      </c>
      <c r="CY38" s="14">
        <f t="shared" si="192"/>
        <v>0</v>
      </c>
      <c r="CZ38" s="14">
        <f t="shared" si="192"/>
        <v>0</v>
      </c>
      <c r="DA38" s="14">
        <f t="shared" si="192"/>
        <v>9600</v>
      </c>
      <c r="DB38" s="14">
        <f t="shared" si="192"/>
        <v>15624</v>
      </c>
      <c r="DC38" s="15">
        <f t="shared" si="192"/>
        <v>0</v>
      </c>
      <c r="DD38" s="15">
        <f t="shared" si="192"/>
        <v>0</v>
      </c>
      <c r="DE38" s="14">
        <f t="shared" si="192"/>
        <v>2000</v>
      </c>
      <c r="DF38" s="14">
        <f t="shared" si="192"/>
        <v>0</v>
      </c>
      <c r="DG38" s="14">
        <f t="shared" si="192"/>
        <v>0</v>
      </c>
      <c r="DH38" s="14">
        <f t="shared" si="192"/>
        <v>9600</v>
      </c>
      <c r="DI38" s="14">
        <f t="shared" si="192"/>
        <v>0</v>
      </c>
      <c r="DJ38" s="15">
        <f t="shared" si="192"/>
        <v>0</v>
      </c>
      <c r="DK38" s="15">
        <f t="shared" si="192"/>
        <v>0</v>
      </c>
      <c r="DL38" s="14">
        <f t="shared" si="192"/>
        <v>2000</v>
      </c>
      <c r="DM38" s="14">
        <f t="shared" si="192"/>
        <v>4000</v>
      </c>
      <c r="DN38" s="14">
        <f t="shared" si="192"/>
        <v>0</v>
      </c>
      <c r="DO38" s="14">
        <f t="shared" si="192"/>
        <v>9600</v>
      </c>
      <c r="DP38" s="14">
        <f t="shared" si="192"/>
        <v>77520</v>
      </c>
      <c r="DQ38" s="15">
        <f t="shared" si="192"/>
        <v>0</v>
      </c>
      <c r="DR38" s="15">
        <f t="shared" si="192"/>
        <v>0</v>
      </c>
      <c r="DS38" s="14">
        <f t="shared" si="192"/>
        <v>2000</v>
      </c>
      <c r="DT38" s="14">
        <f t="shared" si="192"/>
        <v>0</v>
      </c>
    </row>
    <row r="39" spans="2:124" x14ac:dyDescent="0.2">
      <c r="B39" s="25" t="s">
        <v>22</v>
      </c>
      <c r="C39" s="15">
        <f t="shared" ref="C39" si="193">C28-C38</f>
        <v>0</v>
      </c>
      <c r="D39" s="14">
        <f t="shared" ref="D39:AI39" si="194">D28-D38</f>
        <v>-2124.4444444444443</v>
      </c>
      <c r="E39" s="14">
        <f t="shared" si="194"/>
        <v>8888.8888888888887</v>
      </c>
      <c r="F39" s="14">
        <f t="shared" si="194"/>
        <v>8888.8888888888887</v>
      </c>
      <c r="G39" s="14">
        <f t="shared" si="194"/>
        <v>-18611.111111111109</v>
      </c>
      <c r="H39" s="14">
        <f t="shared" si="194"/>
        <v>8888.8888888888887</v>
      </c>
      <c r="I39" s="15">
        <f t="shared" si="194"/>
        <v>0</v>
      </c>
      <c r="J39" s="15">
        <f t="shared" si="194"/>
        <v>0</v>
      </c>
      <c r="K39" s="14">
        <f t="shared" si="194"/>
        <v>1475.5555555555557</v>
      </c>
      <c r="L39" s="14">
        <f t="shared" si="194"/>
        <v>8888.8888888888887</v>
      </c>
      <c r="M39" s="14">
        <f t="shared" si="194"/>
        <v>8888.8888888888887</v>
      </c>
      <c r="N39" s="14">
        <f t="shared" si="194"/>
        <v>-39211.111111111109</v>
      </c>
      <c r="O39" s="14">
        <f t="shared" si="194"/>
        <v>8888.8888888888887</v>
      </c>
      <c r="P39" s="15">
        <f t="shared" si="194"/>
        <v>0</v>
      </c>
      <c r="Q39" s="15">
        <f t="shared" si="194"/>
        <v>0</v>
      </c>
      <c r="R39" s="14">
        <f t="shared" si="194"/>
        <v>2099.5555555555557</v>
      </c>
      <c r="S39" s="14">
        <f t="shared" si="194"/>
        <v>1777.7777777777774</v>
      </c>
      <c r="T39" s="14">
        <f t="shared" si="194"/>
        <v>1777.7777777777774</v>
      </c>
      <c r="U39" s="14">
        <f t="shared" si="194"/>
        <v>-21322.222222222223</v>
      </c>
      <c r="V39" s="14">
        <f t="shared" si="194"/>
        <v>1777.7777777777774</v>
      </c>
      <c r="W39" s="15">
        <f t="shared" si="194"/>
        <v>0</v>
      </c>
      <c r="X39" s="15">
        <f t="shared" si="194"/>
        <v>0</v>
      </c>
      <c r="Y39" s="14">
        <f t="shared" si="194"/>
        <v>-17800.888888888891</v>
      </c>
      <c r="Z39" s="14">
        <f t="shared" si="194"/>
        <v>1777.7777777777774</v>
      </c>
      <c r="AA39" s="14">
        <f t="shared" si="194"/>
        <v>1777.7777777777774</v>
      </c>
      <c r="AB39" s="14">
        <f t="shared" si="194"/>
        <v>-21322.222222222223</v>
      </c>
      <c r="AC39" s="14">
        <f t="shared" si="194"/>
        <v>-59802.222222222219</v>
      </c>
      <c r="AD39" s="15">
        <f t="shared" si="194"/>
        <v>0</v>
      </c>
      <c r="AE39" s="15">
        <f t="shared" si="194"/>
        <v>0</v>
      </c>
      <c r="AF39" s="14">
        <f t="shared" si="194"/>
        <v>-2344.8888888888891</v>
      </c>
      <c r="AG39" s="14">
        <f t="shared" si="194"/>
        <v>1777.7777777777774</v>
      </c>
      <c r="AH39" s="14">
        <f t="shared" si="194"/>
        <v>76777.777777777781</v>
      </c>
      <c r="AI39" s="14">
        <f t="shared" si="194"/>
        <v>-23046.222222222223</v>
      </c>
      <c r="AJ39" s="14">
        <f t="shared" ref="AJ39:BO39" si="195">AJ28-AJ38</f>
        <v>13777.777777777777</v>
      </c>
      <c r="AK39" s="15">
        <f t="shared" si="195"/>
        <v>0</v>
      </c>
      <c r="AL39" s="15">
        <f t="shared" si="195"/>
        <v>0</v>
      </c>
      <c r="AM39" s="14">
        <f t="shared" si="195"/>
        <v>-2344.8888888888891</v>
      </c>
      <c r="AN39" s="14">
        <f t="shared" si="195"/>
        <v>-822.22222222222263</v>
      </c>
      <c r="AO39" s="14">
        <f t="shared" si="195"/>
        <v>1777.7777777777774</v>
      </c>
      <c r="AP39" s="14">
        <f t="shared" si="195"/>
        <v>-19446.222222222223</v>
      </c>
      <c r="AQ39" s="14">
        <f t="shared" si="195"/>
        <v>1777.7777777777774</v>
      </c>
      <c r="AR39" s="15">
        <f t="shared" si="195"/>
        <v>0</v>
      </c>
      <c r="AS39" s="15">
        <f t="shared" si="195"/>
        <v>0</v>
      </c>
      <c r="AT39" s="14">
        <f t="shared" si="195"/>
        <v>-333.33333333333303</v>
      </c>
      <c r="AU39" s="14">
        <f t="shared" si="195"/>
        <v>-25733.333333333332</v>
      </c>
      <c r="AV39" s="14">
        <f t="shared" si="195"/>
        <v>2666.666666666667</v>
      </c>
      <c r="AW39" s="14">
        <f t="shared" si="195"/>
        <v>-17933.333333333332</v>
      </c>
      <c r="AX39" s="14">
        <f t="shared" si="195"/>
        <v>2666.666666666667</v>
      </c>
      <c r="AY39" s="15">
        <f t="shared" si="195"/>
        <v>0</v>
      </c>
      <c r="AZ39" s="15">
        <f t="shared" si="195"/>
        <v>0</v>
      </c>
      <c r="BA39" s="14">
        <f t="shared" si="195"/>
        <v>9666.6666666666679</v>
      </c>
      <c r="BB39" s="14">
        <f t="shared" si="195"/>
        <v>2666.666666666667</v>
      </c>
      <c r="BC39" s="14">
        <f t="shared" si="195"/>
        <v>2666.666666666667</v>
      </c>
      <c r="BD39" s="14">
        <f t="shared" si="195"/>
        <v>-21433.333333333332</v>
      </c>
      <c r="BE39" s="14">
        <f t="shared" si="195"/>
        <v>2666.666666666667</v>
      </c>
      <c r="BF39" s="15">
        <f t="shared" si="195"/>
        <v>0</v>
      </c>
      <c r="BG39" s="15">
        <f t="shared" si="195"/>
        <v>0</v>
      </c>
      <c r="BH39" s="14">
        <f t="shared" si="195"/>
        <v>-2222.2222222222222</v>
      </c>
      <c r="BI39" s="14">
        <f t="shared" si="195"/>
        <v>4444.4444444444443</v>
      </c>
      <c r="BJ39" s="14">
        <f t="shared" si="195"/>
        <v>-37155.555555555555</v>
      </c>
      <c r="BK39" s="14">
        <f t="shared" si="195"/>
        <v>-3655.5555555555557</v>
      </c>
      <c r="BL39" s="14">
        <f t="shared" si="195"/>
        <v>4444.4444444444443</v>
      </c>
      <c r="BM39" s="15">
        <f t="shared" si="195"/>
        <v>0</v>
      </c>
      <c r="BN39" s="15">
        <f t="shared" si="195"/>
        <v>0</v>
      </c>
      <c r="BO39" s="14">
        <f t="shared" si="195"/>
        <v>11053.777777777777</v>
      </c>
      <c r="BP39" s="14">
        <f t="shared" ref="BP39:CP39" si="196">BP28-BP38</f>
        <v>4444.4444444444443</v>
      </c>
      <c r="BQ39" s="14">
        <f t="shared" si="196"/>
        <v>4444.4444444444443</v>
      </c>
      <c r="BR39" s="14">
        <f t="shared" si="196"/>
        <v>-3655.5555555555557</v>
      </c>
      <c r="BS39" s="14">
        <f t="shared" si="196"/>
        <v>4444.4444444444443</v>
      </c>
      <c r="BT39" s="15">
        <f t="shared" si="196"/>
        <v>0</v>
      </c>
      <c r="BU39" s="15">
        <f t="shared" si="196"/>
        <v>0</v>
      </c>
      <c r="BV39" s="14">
        <f t="shared" si="196"/>
        <v>1098.2222222222217</v>
      </c>
      <c r="BW39" s="14">
        <f t="shared" si="196"/>
        <v>5955.5555555555547</v>
      </c>
      <c r="BX39" s="14">
        <f t="shared" si="196"/>
        <v>5955.5555555555547</v>
      </c>
      <c r="BY39" s="14">
        <f t="shared" si="196"/>
        <v>-17144.444444444445</v>
      </c>
      <c r="BZ39" s="14">
        <f t="shared" si="196"/>
        <v>5955.5555555555547</v>
      </c>
      <c r="CA39" s="15">
        <f t="shared" si="196"/>
        <v>0</v>
      </c>
      <c r="CB39" s="15">
        <f t="shared" si="196"/>
        <v>0</v>
      </c>
      <c r="CC39" s="14">
        <f t="shared" si="196"/>
        <v>2444.4444444444443</v>
      </c>
      <c r="CD39" s="14">
        <f t="shared" si="196"/>
        <v>7111.1111111111113</v>
      </c>
      <c r="CE39" s="14">
        <f t="shared" si="196"/>
        <v>7111.1111111111113</v>
      </c>
      <c r="CF39" s="14">
        <f t="shared" si="196"/>
        <v>-988.88888888888869</v>
      </c>
      <c r="CG39" s="14">
        <f t="shared" si="196"/>
        <v>7111.1111111111113</v>
      </c>
      <c r="CH39" s="15">
        <f t="shared" si="196"/>
        <v>0</v>
      </c>
      <c r="CI39" s="15">
        <f t="shared" si="196"/>
        <v>0</v>
      </c>
      <c r="CJ39" s="14">
        <f t="shared" si="196"/>
        <v>1111.1111111111113</v>
      </c>
      <c r="CK39" s="14">
        <f t="shared" si="196"/>
        <v>9777.7777777777774</v>
      </c>
      <c r="CL39" s="14">
        <f t="shared" si="196"/>
        <v>9777.7777777777774</v>
      </c>
      <c r="CM39" s="14">
        <f t="shared" si="196"/>
        <v>1677.7777777777774</v>
      </c>
      <c r="CN39" s="14">
        <f t="shared" si="196"/>
        <v>-29742.222222222223</v>
      </c>
      <c r="CO39" s="15">
        <f t="shared" si="196"/>
        <v>0</v>
      </c>
      <c r="CP39" s="15">
        <f t="shared" si="196"/>
        <v>0</v>
      </c>
      <c r="CQ39" s="14">
        <f t="shared" ref="CQ39:CW39" si="197">CQ28-CQ38</f>
        <v>4111.1111111111113</v>
      </c>
      <c r="CR39" s="14">
        <f t="shared" si="197"/>
        <v>9777.7777777777774</v>
      </c>
      <c r="CS39" s="14">
        <f t="shared" si="197"/>
        <v>9777.7777777777774</v>
      </c>
      <c r="CT39" s="14">
        <f t="shared" si="197"/>
        <v>11365.777777777777</v>
      </c>
      <c r="CU39" s="14">
        <f t="shared" si="197"/>
        <v>9777.7777777777774</v>
      </c>
      <c r="CV39" s="15">
        <f t="shared" si="197"/>
        <v>0</v>
      </c>
      <c r="CW39" s="15">
        <f t="shared" si="197"/>
        <v>0</v>
      </c>
      <c r="CX39" s="14">
        <f t="shared" ref="CX39:DT39" si="198">CX28-CX38</f>
        <v>3199.1111111111113</v>
      </c>
      <c r="CY39" s="14">
        <f t="shared" si="198"/>
        <v>9777.7777777777774</v>
      </c>
      <c r="CZ39" s="14">
        <f t="shared" si="198"/>
        <v>9777.7777777777774</v>
      </c>
      <c r="DA39" s="14">
        <f t="shared" si="198"/>
        <v>177.77777777777737</v>
      </c>
      <c r="DB39" s="14">
        <f t="shared" si="198"/>
        <v>-5846.2222222222226</v>
      </c>
      <c r="DC39" s="15">
        <f t="shared" si="198"/>
        <v>0</v>
      </c>
      <c r="DD39" s="15">
        <f t="shared" si="198"/>
        <v>0</v>
      </c>
      <c r="DE39" s="14">
        <f t="shared" si="198"/>
        <v>3833.333333333333</v>
      </c>
      <c r="DF39" s="14">
        <f t="shared" si="198"/>
        <v>9333.3333333333339</v>
      </c>
      <c r="DG39" s="14">
        <f t="shared" si="198"/>
        <v>9333.3333333333339</v>
      </c>
      <c r="DH39" s="14">
        <f t="shared" si="198"/>
        <v>-266.66666666666606</v>
      </c>
      <c r="DI39" s="14">
        <f t="shared" si="198"/>
        <v>9333.3333333333339</v>
      </c>
      <c r="DJ39" s="15">
        <f t="shared" si="198"/>
        <v>0</v>
      </c>
      <c r="DK39" s="15">
        <f t="shared" si="198"/>
        <v>0</v>
      </c>
      <c r="DL39" s="14">
        <f t="shared" si="198"/>
        <v>3555.5555555555557</v>
      </c>
      <c r="DM39" s="14">
        <f t="shared" si="198"/>
        <v>4888.8888888888887</v>
      </c>
      <c r="DN39" s="14">
        <f t="shared" si="198"/>
        <v>8888.8888888888887</v>
      </c>
      <c r="DO39" s="14">
        <f t="shared" si="198"/>
        <v>-711.11111111111131</v>
      </c>
      <c r="DP39" s="14">
        <f t="shared" si="198"/>
        <v>-68631.111111111109</v>
      </c>
      <c r="DQ39" s="15">
        <f t="shared" si="198"/>
        <v>0</v>
      </c>
      <c r="DR39" s="15">
        <f t="shared" si="198"/>
        <v>0</v>
      </c>
      <c r="DS39" s="14">
        <f t="shared" si="198"/>
        <v>3555.5555555555557</v>
      </c>
      <c r="DT39" s="14">
        <f t="shared" si="198"/>
        <v>8888.8888888888887</v>
      </c>
    </row>
    <row r="40" spans="2:124" ht="15" x14ac:dyDescent="0.25">
      <c r="B40" s="86" t="s">
        <v>23</v>
      </c>
      <c r="C40" s="15">
        <f t="shared" ref="C40" si="199">C17+C39</f>
        <v>156000</v>
      </c>
      <c r="D40" s="14">
        <f t="shared" ref="D40:AI40" si="200">D17+D39</f>
        <v>153875.55555555556</v>
      </c>
      <c r="E40" s="14">
        <f t="shared" si="200"/>
        <v>162764.44444444444</v>
      </c>
      <c r="F40" s="14">
        <f t="shared" si="200"/>
        <v>171653.33333333331</v>
      </c>
      <c r="G40" s="14">
        <f t="shared" si="200"/>
        <v>153042.22222222219</v>
      </c>
      <c r="H40" s="14">
        <f t="shared" si="200"/>
        <v>161931.11111111107</v>
      </c>
      <c r="I40" s="15">
        <f t="shared" si="200"/>
        <v>161931.11111111107</v>
      </c>
      <c r="J40" s="15">
        <f t="shared" si="200"/>
        <v>161931.11111111107</v>
      </c>
      <c r="K40" s="14">
        <f t="shared" si="200"/>
        <v>163406.66666666663</v>
      </c>
      <c r="L40" s="14">
        <f t="shared" si="200"/>
        <v>172295.5555555555</v>
      </c>
      <c r="M40" s="14">
        <f t="shared" si="200"/>
        <v>181184.44444444438</v>
      </c>
      <c r="N40" s="14">
        <f t="shared" si="200"/>
        <v>141973.33333333326</v>
      </c>
      <c r="O40" s="14">
        <f t="shared" si="200"/>
        <v>150862.22222222213</v>
      </c>
      <c r="P40" s="15">
        <f t="shared" si="200"/>
        <v>150862.22222222213</v>
      </c>
      <c r="Q40" s="15">
        <f t="shared" si="200"/>
        <v>150862.22222222213</v>
      </c>
      <c r="R40" s="14">
        <f t="shared" si="200"/>
        <v>152961.77777777769</v>
      </c>
      <c r="S40" s="14">
        <f t="shared" si="200"/>
        <v>154739.55555555547</v>
      </c>
      <c r="T40" s="14">
        <f t="shared" si="200"/>
        <v>156517.33333333326</v>
      </c>
      <c r="U40" s="14">
        <f t="shared" si="200"/>
        <v>135195.11111111104</v>
      </c>
      <c r="V40" s="14">
        <f t="shared" si="200"/>
        <v>136972.88888888882</v>
      </c>
      <c r="W40" s="15">
        <f t="shared" si="200"/>
        <v>136972.88888888882</v>
      </c>
      <c r="X40" s="15">
        <f t="shared" si="200"/>
        <v>136972.88888888882</v>
      </c>
      <c r="Y40" s="14">
        <f t="shared" si="200"/>
        <v>119171.99999999993</v>
      </c>
      <c r="Z40" s="14">
        <f t="shared" si="200"/>
        <v>120949.77777777771</v>
      </c>
      <c r="AA40" s="14">
        <f t="shared" si="200"/>
        <v>122727.55555555549</v>
      </c>
      <c r="AB40" s="14">
        <f t="shared" si="200"/>
        <v>101405.33333333327</v>
      </c>
      <c r="AC40" s="14">
        <f t="shared" si="200"/>
        <v>41603.111111111051</v>
      </c>
      <c r="AD40" s="15">
        <f t="shared" si="200"/>
        <v>41603.111111111051</v>
      </c>
      <c r="AE40" s="15">
        <f t="shared" si="200"/>
        <v>41603.111111111051</v>
      </c>
      <c r="AF40" s="14">
        <f t="shared" si="200"/>
        <v>39258.222222222161</v>
      </c>
      <c r="AG40" s="14">
        <f t="shared" si="200"/>
        <v>41035.999999999942</v>
      </c>
      <c r="AH40" s="14">
        <f t="shared" si="200"/>
        <v>117813.77777777772</v>
      </c>
      <c r="AI40" s="14">
        <f t="shared" si="200"/>
        <v>94767.555555555504</v>
      </c>
      <c r="AJ40" s="14">
        <f t="shared" ref="AJ40:BO40" si="201">AJ17+AJ39</f>
        <v>108545.33333333328</v>
      </c>
      <c r="AK40" s="15">
        <f t="shared" si="201"/>
        <v>108545.33333333328</v>
      </c>
      <c r="AL40" s="15">
        <f t="shared" si="201"/>
        <v>108545.33333333328</v>
      </c>
      <c r="AM40" s="14">
        <f t="shared" si="201"/>
        <v>106200.44444444439</v>
      </c>
      <c r="AN40" s="14">
        <f t="shared" si="201"/>
        <v>105378.22222222218</v>
      </c>
      <c r="AO40" s="14">
        <f t="shared" si="201"/>
        <v>107155.99999999996</v>
      </c>
      <c r="AP40" s="14">
        <f t="shared" si="201"/>
        <v>87709.777777777737</v>
      </c>
      <c r="AQ40" s="14">
        <f t="shared" si="201"/>
        <v>89487.555555555518</v>
      </c>
      <c r="AR40" s="15">
        <f t="shared" si="201"/>
        <v>89487.555555555518</v>
      </c>
      <c r="AS40" s="15">
        <f t="shared" si="201"/>
        <v>89487.555555555518</v>
      </c>
      <c r="AT40" s="14">
        <f t="shared" si="201"/>
        <v>89154.22222222219</v>
      </c>
      <c r="AU40" s="14">
        <f t="shared" si="201"/>
        <v>63420.888888888861</v>
      </c>
      <c r="AV40" s="14">
        <f t="shared" si="201"/>
        <v>66087.555555555533</v>
      </c>
      <c r="AW40" s="14">
        <f t="shared" si="201"/>
        <v>48154.222222222204</v>
      </c>
      <c r="AX40" s="14">
        <f t="shared" si="201"/>
        <v>50820.888888888869</v>
      </c>
      <c r="AY40" s="15">
        <f t="shared" si="201"/>
        <v>50820.888888888869</v>
      </c>
      <c r="AZ40" s="15">
        <f t="shared" si="201"/>
        <v>50820.888888888869</v>
      </c>
      <c r="BA40" s="14">
        <f t="shared" si="201"/>
        <v>60487.555555555533</v>
      </c>
      <c r="BB40" s="14">
        <f t="shared" si="201"/>
        <v>63154.222222222197</v>
      </c>
      <c r="BC40" s="14">
        <f t="shared" si="201"/>
        <v>65820.888888888861</v>
      </c>
      <c r="BD40" s="14">
        <f t="shared" si="201"/>
        <v>44387.555555555533</v>
      </c>
      <c r="BE40" s="14">
        <f t="shared" si="201"/>
        <v>47054.222222222197</v>
      </c>
      <c r="BF40" s="15">
        <f t="shared" si="201"/>
        <v>47054.222222222197</v>
      </c>
      <c r="BG40" s="15">
        <f t="shared" si="201"/>
        <v>47054.222222222197</v>
      </c>
      <c r="BH40" s="14">
        <f t="shared" si="201"/>
        <v>44831.999999999978</v>
      </c>
      <c r="BI40" s="14">
        <f t="shared" si="201"/>
        <v>49276.444444444423</v>
      </c>
      <c r="BJ40" s="14">
        <f t="shared" si="201"/>
        <v>12120.888888888869</v>
      </c>
      <c r="BK40" s="14">
        <f t="shared" si="201"/>
        <v>8465.3333333333139</v>
      </c>
      <c r="BL40" s="14">
        <f t="shared" si="201"/>
        <v>12909.777777777759</v>
      </c>
      <c r="BM40" s="15">
        <f t="shared" si="201"/>
        <v>12909.777777777759</v>
      </c>
      <c r="BN40" s="15">
        <f t="shared" si="201"/>
        <v>12909.777777777759</v>
      </c>
      <c r="BO40" s="14">
        <f t="shared" si="201"/>
        <v>23963.555555555537</v>
      </c>
      <c r="BP40" s="14">
        <f t="shared" ref="BP40:CP40" si="202">BP17+BP39</f>
        <v>28407.999999999982</v>
      </c>
      <c r="BQ40" s="14">
        <f t="shared" si="202"/>
        <v>32852.444444444423</v>
      </c>
      <c r="BR40" s="14">
        <f t="shared" si="202"/>
        <v>29196.888888888869</v>
      </c>
      <c r="BS40" s="14">
        <f t="shared" si="202"/>
        <v>33641.333333333314</v>
      </c>
      <c r="BT40" s="15">
        <f t="shared" si="202"/>
        <v>33641.333333333314</v>
      </c>
      <c r="BU40" s="15">
        <f t="shared" si="202"/>
        <v>33641.333333333314</v>
      </c>
      <c r="BV40" s="14">
        <f t="shared" si="202"/>
        <v>34739.555555555533</v>
      </c>
      <c r="BW40" s="14">
        <f t="shared" si="202"/>
        <v>40695.111111111088</v>
      </c>
      <c r="BX40" s="14">
        <f t="shared" si="202"/>
        <v>46650.666666666642</v>
      </c>
      <c r="BY40" s="14">
        <f t="shared" si="202"/>
        <v>29506.222222222197</v>
      </c>
      <c r="BZ40" s="14">
        <f t="shared" si="202"/>
        <v>35461.777777777752</v>
      </c>
      <c r="CA40" s="15">
        <f t="shared" si="202"/>
        <v>35461.777777777752</v>
      </c>
      <c r="CB40" s="15">
        <f t="shared" si="202"/>
        <v>35461.777777777752</v>
      </c>
      <c r="CC40" s="14">
        <f t="shared" si="202"/>
        <v>37906.222222222197</v>
      </c>
      <c r="CD40" s="14">
        <f t="shared" si="202"/>
        <v>45017.333333333307</v>
      </c>
      <c r="CE40" s="14">
        <f t="shared" si="202"/>
        <v>52128.444444444416</v>
      </c>
      <c r="CF40" s="14">
        <f t="shared" si="202"/>
        <v>51139.555555555526</v>
      </c>
      <c r="CG40" s="14">
        <f t="shared" si="202"/>
        <v>58250.666666666635</v>
      </c>
      <c r="CH40" s="15">
        <f t="shared" si="202"/>
        <v>58250.666666666635</v>
      </c>
      <c r="CI40" s="15">
        <f t="shared" si="202"/>
        <v>58250.666666666635</v>
      </c>
      <c r="CJ40" s="14">
        <f t="shared" si="202"/>
        <v>59361.777777777745</v>
      </c>
      <c r="CK40" s="14">
        <f t="shared" si="202"/>
        <v>69139.555555555518</v>
      </c>
      <c r="CL40" s="14">
        <f t="shared" si="202"/>
        <v>78917.333333333299</v>
      </c>
      <c r="CM40" s="14">
        <f t="shared" si="202"/>
        <v>80595.11111111108</v>
      </c>
      <c r="CN40" s="14">
        <f t="shared" si="202"/>
        <v>50852.888888888861</v>
      </c>
      <c r="CO40" s="15">
        <f t="shared" si="202"/>
        <v>50852.888888888861</v>
      </c>
      <c r="CP40" s="15">
        <f t="shared" si="202"/>
        <v>50852.888888888861</v>
      </c>
      <c r="CQ40" s="14">
        <f t="shared" ref="CQ40" si="203">CQ17+CQ39</f>
        <v>54963.999999999971</v>
      </c>
      <c r="CR40" s="14">
        <f t="shared" ref="CR40" si="204">CR17+CR39</f>
        <v>64741.777777777752</v>
      </c>
      <c r="CS40" s="14">
        <f t="shared" ref="CS40" si="205">CS17+CS39</f>
        <v>74519.555555555533</v>
      </c>
      <c r="CT40" s="14">
        <f t="shared" ref="CT40" si="206">CT17+CT39</f>
        <v>85885.333333333314</v>
      </c>
      <c r="CU40" s="14">
        <f t="shared" ref="CU40" si="207">CU17+CU39</f>
        <v>95663.111111111095</v>
      </c>
      <c r="CV40" s="15">
        <f t="shared" ref="CV40" si="208">CV17+CV39</f>
        <v>95663.111111111095</v>
      </c>
      <c r="CW40" s="15">
        <f t="shared" ref="CW40" si="209">CW17+CW39</f>
        <v>95663.111111111095</v>
      </c>
      <c r="CX40" s="14">
        <f t="shared" ref="CX40" si="210">CX17+CX39</f>
        <v>98862.222222222204</v>
      </c>
      <c r="CY40" s="14">
        <f t="shared" ref="CY40" si="211">CY17+CY39</f>
        <v>108639.99999999999</v>
      </c>
      <c r="CZ40" s="14">
        <f t="shared" ref="CZ40" si="212">CZ17+CZ39</f>
        <v>118417.77777777777</v>
      </c>
      <c r="DA40" s="14">
        <f t="shared" ref="DA40" si="213">DA17+DA39</f>
        <v>118595.55555555555</v>
      </c>
      <c r="DB40" s="14">
        <f t="shared" ref="DB40" si="214">DB17+DB39</f>
        <v>112749.33333333333</v>
      </c>
      <c r="DC40" s="15">
        <f t="shared" ref="DC40" si="215">DC17+DC39</f>
        <v>112749.33333333333</v>
      </c>
      <c r="DD40" s="15">
        <f t="shared" ref="DD40" si="216">DD17+DD39</f>
        <v>112749.33333333333</v>
      </c>
      <c r="DE40" s="14">
        <f t="shared" ref="DE40" si="217">DE17+DE39</f>
        <v>116582.66666666666</v>
      </c>
      <c r="DF40" s="14">
        <f t="shared" ref="DF40" si="218">DF17+DF39</f>
        <v>125915.99999999999</v>
      </c>
      <c r="DG40" s="14">
        <f t="shared" ref="DG40" si="219">DG17+DG39</f>
        <v>135249.33333333331</v>
      </c>
      <c r="DH40" s="14">
        <f t="shared" ref="DH40" si="220">DH17+DH39</f>
        <v>134982.66666666666</v>
      </c>
      <c r="DI40" s="14">
        <f t="shared" ref="DI40" si="221">DI17+DI39</f>
        <v>144316</v>
      </c>
      <c r="DJ40" s="15">
        <f t="shared" ref="DJ40" si="222">DJ17+DJ39</f>
        <v>144316</v>
      </c>
      <c r="DK40" s="15">
        <f t="shared" ref="DK40" si="223">DK17+DK39</f>
        <v>144316</v>
      </c>
      <c r="DL40" s="14">
        <f t="shared" ref="DL40" si="224">DL17+DL39</f>
        <v>147871.55555555556</v>
      </c>
      <c r="DM40" s="14">
        <f t="shared" ref="DM40" si="225">DM17+DM39</f>
        <v>152760.44444444444</v>
      </c>
      <c r="DN40" s="14">
        <f t="shared" ref="DN40" si="226">DN17+DN39</f>
        <v>161649.33333333331</v>
      </c>
      <c r="DO40" s="14">
        <f t="shared" ref="DO40" si="227">DO17+DO39</f>
        <v>160938.22222222219</v>
      </c>
      <c r="DP40" s="14">
        <f t="shared" ref="DP40" si="228">DP17+DP39</f>
        <v>92307.11111111108</v>
      </c>
      <c r="DQ40" s="15">
        <f t="shared" ref="DQ40" si="229">DQ17+DQ39</f>
        <v>92307.11111111108</v>
      </c>
      <c r="DR40" s="15">
        <f t="shared" ref="DR40" si="230">DR17+DR39</f>
        <v>92307.11111111108</v>
      </c>
      <c r="DS40" s="14">
        <f t="shared" ref="DS40" si="231">DS17+DS39</f>
        <v>95862.666666666642</v>
      </c>
      <c r="DT40" s="14">
        <f t="shared" ref="DT40" si="232">DT17+DT39</f>
        <v>104751.55555555553</v>
      </c>
    </row>
    <row r="41" spans="2:124" x14ac:dyDescent="0.2">
      <c r="C41" s="28"/>
      <c r="D41" s="27"/>
      <c r="E41" s="27"/>
      <c r="F41" s="27"/>
      <c r="G41" s="27"/>
      <c r="H41" s="27"/>
      <c r="I41" s="28"/>
      <c r="J41" s="28"/>
      <c r="K41" s="27"/>
      <c r="L41" s="27"/>
      <c r="M41" s="27"/>
      <c r="N41" s="27"/>
      <c r="O41" s="27"/>
      <c r="P41" s="28"/>
      <c r="Q41" s="28"/>
      <c r="R41" s="27"/>
      <c r="S41" s="27"/>
      <c r="T41" s="27"/>
      <c r="U41" s="27"/>
      <c r="V41" s="27"/>
      <c r="W41" s="28"/>
      <c r="X41" s="28"/>
      <c r="Y41" s="27"/>
      <c r="Z41" s="27"/>
      <c r="AA41" s="27"/>
      <c r="AB41" s="27"/>
      <c r="AC41" s="27"/>
      <c r="AD41" s="28"/>
      <c r="AE41" s="28"/>
      <c r="AF41" s="27"/>
      <c r="AG41" s="27"/>
      <c r="AH41" s="27"/>
      <c r="AI41" s="27"/>
      <c r="AJ41" s="27"/>
      <c r="AK41" s="28"/>
      <c r="AL41" s="28"/>
      <c r="AM41" s="27"/>
      <c r="AN41" s="27"/>
      <c r="AO41" s="27"/>
      <c r="AP41" s="27"/>
      <c r="AQ41" s="27"/>
      <c r="AR41" s="28"/>
      <c r="AS41" s="28"/>
      <c r="AT41" s="27"/>
      <c r="AU41" s="27"/>
      <c r="AV41" s="27"/>
      <c r="AW41" s="27"/>
      <c r="AX41" s="27"/>
      <c r="AY41" s="28"/>
      <c r="AZ41" s="28"/>
      <c r="BA41" s="27"/>
      <c r="BB41" s="27"/>
      <c r="BC41" s="27"/>
      <c r="BD41" s="27"/>
      <c r="BE41" s="27"/>
      <c r="BF41" s="28"/>
      <c r="BG41" s="28"/>
      <c r="BH41" s="27"/>
      <c r="BI41" s="27"/>
      <c r="BJ41" s="27"/>
      <c r="BK41" s="27"/>
      <c r="BL41" s="27"/>
      <c r="BM41" s="28"/>
      <c r="BN41" s="28"/>
      <c r="BO41" s="27"/>
      <c r="BP41" s="27"/>
      <c r="BQ41" s="27"/>
      <c r="BR41" s="27"/>
      <c r="BS41" s="27"/>
      <c r="BT41" s="28"/>
      <c r="BU41" s="28"/>
      <c r="BV41" s="27"/>
      <c r="BW41" s="27"/>
      <c r="BX41" s="27"/>
      <c r="BY41" s="27"/>
      <c r="BZ41" s="27"/>
      <c r="CA41" s="28"/>
      <c r="CB41" s="28"/>
      <c r="CC41" s="27"/>
      <c r="CD41" s="27"/>
      <c r="CE41" s="27"/>
      <c r="CF41" s="27"/>
      <c r="CG41" s="27"/>
      <c r="CH41" s="28"/>
      <c r="CI41" s="28"/>
      <c r="CJ41" s="27"/>
      <c r="CK41" s="27"/>
      <c r="CL41" s="27"/>
      <c r="CM41" s="27"/>
      <c r="CN41" s="27"/>
      <c r="CO41" s="28"/>
      <c r="CP41" s="28"/>
      <c r="CQ41" s="27"/>
      <c r="CR41" s="27"/>
      <c r="CS41" s="27"/>
      <c r="CT41" s="27"/>
      <c r="CU41" s="27"/>
      <c r="CV41" s="28"/>
      <c r="CW41" s="28"/>
      <c r="CX41" s="27"/>
      <c r="CY41" s="27"/>
      <c r="CZ41" s="27"/>
      <c r="DA41" s="27"/>
      <c r="DB41" s="27"/>
      <c r="DC41" s="28"/>
      <c r="DD41" s="28"/>
      <c r="DE41" s="27"/>
      <c r="DF41" s="27"/>
      <c r="DG41" s="27"/>
      <c r="DH41" s="27"/>
      <c r="DI41" s="27"/>
      <c r="DJ41" s="28"/>
      <c r="DK41" s="28"/>
      <c r="DL41" s="27"/>
      <c r="DM41" s="27"/>
      <c r="DN41" s="27"/>
      <c r="DO41" s="27"/>
      <c r="DP41" s="27"/>
      <c r="DQ41" s="28"/>
      <c r="DR41" s="28"/>
      <c r="DS41" s="27"/>
      <c r="DT41" s="27"/>
    </row>
    <row r="42" spans="2:124" x14ac:dyDescent="0.2">
      <c r="B42" s="78" t="s">
        <v>87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</row>
    <row r="44" spans="2:124" x14ac:dyDescent="0.2">
      <c r="B44" s="26" t="s">
        <v>108</v>
      </c>
      <c r="C44" s="74">
        <v>43891</v>
      </c>
      <c r="D44" s="74">
        <f>C44+1</f>
        <v>43892</v>
      </c>
      <c r="E44" s="74">
        <f t="shared" ref="E44:BP44" si="233">D44+1</f>
        <v>43893</v>
      </c>
      <c r="F44" s="74">
        <f t="shared" si="233"/>
        <v>43894</v>
      </c>
      <c r="G44" s="74">
        <f t="shared" si="233"/>
        <v>43895</v>
      </c>
      <c r="H44" s="74">
        <f t="shared" si="233"/>
        <v>43896</v>
      </c>
      <c r="I44" s="74">
        <f t="shared" si="233"/>
        <v>43897</v>
      </c>
      <c r="J44" s="74">
        <f t="shared" si="233"/>
        <v>43898</v>
      </c>
      <c r="K44" s="74">
        <f t="shared" si="233"/>
        <v>43899</v>
      </c>
      <c r="L44" s="74">
        <f t="shared" si="233"/>
        <v>43900</v>
      </c>
      <c r="M44" s="74">
        <f t="shared" si="233"/>
        <v>43901</v>
      </c>
      <c r="N44" s="74">
        <f t="shared" si="233"/>
        <v>43902</v>
      </c>
      <c r="O44" s="74">
        <f t="shared" si="233"/>
        <v>43903</v>
      </c>
      <c r="P44" s="74">
        <f t="shared" si="233"/>
        <v>43904</v>
      </c>
      <c r="Q44" s="74">
        <f t="shared" si="233"/>
        <v>43905</v>
      </c>
      <c r="R44" s="74">
        <f t="shared" si="233"/>
        <v>43906</v>
      </c>
      <c r="S44" s="74">
        <f t="shared" si="233"/>
        <v>43907</v>
      </c>
      <c r="T44" s="74">
        <f t="shared" si="233"/>
        <v>43908</v>
      </c>
      <c r="U44" s="74">
        <f t="shared" si="233"/>
        <v>43909</v>
      </c>
      <c r="V44" s="74">
        <f t="shared" si="233"/>
        <v>43910</v>
      </c>
      <c r="W44" s="74">
        <f t="shared" si="233"/>
        <v>43911</v>
      </c>
      <c r="X44" s="74">
        <f t="shared" si="233"/>
        <v>43912</v>
      </c>
      <c r="Y44" s="74">
        <f t="shared" si="233"/>
        <v>43913</v>
      </c>
      <c r="Z44" s="74">
        <f t="shared" si="233"/>
        <v>43914</v>
      </c>
      <c r="AA44" s="74">
        <f t="shared" si="233"/>
        <v>43915</v>
      </c>
      <c r="AB44" s="74">
        <f t="shared" si="233"/>
        <v>43916</v>
      </c>
      <c r="AC44" s="74">
        <f t="shared" si="233"/>
        <v>43917</v>
      </c>
      <c r="AD44" s="74">
        <f t="shared" si="233"/>
        <v>43918</v>
      </c>
      <c r="AE44" s="74">
        <f t="shared" si="233"/>
        <v>43919</v>
      </c>
      <c r="AF44" s="74">
        <f t="shared" si="233"/>
        <v>43920</v>
      </c>
      <c r="AG44" s="74">
        <f t="shared" si="233"/>
        <v>43921</v>
      </c>
      <c r="AH44" s="74">
        <f t="shared" si="233"/>
        <v>43922</v>
      </c>
      <c r="AI44" s="74">
        <f t="shared" si="233"/>
        <v>43923</v>
      </c>
      <c r="AJ44" s="74">
        <f t="shared" si="233"/>
        <v>43924</v>
      </c>
      <c r="AK44" s="74">
        <f t="shared" si="233"/>
        <v>43925</v>
      </c>
      <c r="AL44" s="74">
        <f t="shared" si="233"/>
        <v>43926</v>
      </c>
      <c r="AM44" s="74">
        <f t="shared" si="233"/>
        <v>43927</v>
      </c>
      <c r="AN44" s="74">
        <f t="shared" si="233"/>
        <v>43928</v>
      </c>
      <c r="AO44" s="74">
        <f t="shared" si="233"/>
        <v>43929</v>
      </c>
      <c r="AP44" s="74">
        <f t="shared" si="233"/>
        <v>43930</v>
      </c>
      <c r="AQ44" s="74">
        <f t="shared" si="233"/>
        <v>43931</v>
      </c>
      <c r="AR44" s="74">
        <f t="shared" si="233"/>
        <v>43932</v>
      </c>
      <c r="AS44" s="74">
        <f t="shared" si="233"/>
        <v>43933</v>
      </c>
      <c r="AT44" s="74">
        <f t="shared" si="233"/>
        <v>43934</v>
      </c>
      <c r="AU44" s="74">
        <f t="shared" si="233"/>
        <v>43935</v>
      </c>
      <c r="AV44" s="74">
        <f t="shared" si="233"/>
        <v>43936</v>
      </c>
      <c r="AW44" s="74">
        <f t="shared" si="233"/>
        <v>43937</v>
      </c>
      <c r="AX44" s="74">
        <f t="shared" si="233"/>
        <v>43938</v>
      </c>
      <c r="AY44" s="74">
        <f t="shared" si="233"/>
        <v>43939</v>
      </c>
      <c r="AZ44" s="74">
        <f t="shared" si="233"/>
        <v>43940</v>
      </c>
      <c r="BA44" s="74">
        <f t="shared" si="233"/>
        <v>43941</v>
      </c>
      <c r="BB44" s="74">
        <f t="shared" si="233"/>
        <v>43942</v>
      </c>
      <c r="BC44" s="74">
        <f t="shared" si="233"/>
        <v>43943</v>
      </c>
      <c r="BD44" s="74">
        <f t="shared" si="233"/>
        <v>43944</v>
      </c>
      <c r="BE44" s="74">
        <f t="shared" si="233"/>
        <v>43945</v>
      </c>
      <c r="BF44" s="74">
        <f t="shared" si="233"/>
        <v>43946</v>
      </c>
      <c r="BG44" s="74">
        <f t="shared" si="233"/>
        <v>43947</v>
      </c>
      <c r="BH44" s="74">
        <f t="shared" si="233"/>
        <v>43948</v>
      </c>
      <c r="BI44" s="74">
        <f t="shared" si="233"/>
        <v>43949</v>
      </c>
      <c r="BJ44" s="74">
        <f t="shared" si="233"/>
        <v>43950</v>
      </c>
      <c r="BK44" s="74">
        <f t="shared" si="233"/>
        <v>43951</v>
      </c>
      <c r="BL44" s="74">
        <f t="shared" si="233"/>
        <v>43952</v>
      </c>
      <c r="BM44" s="74">
        <f t="shared" si="233"/>
        <v>43953</v>
      </c>
      <c r="BN44" s="74">
        <f t="shared" si="233"/>
        <v>43954</v>
      </c>
      <c r="BO44" s="74">
        <f t="shared" si="233"/>
        <v>43955</v>
      </c>
      <c r="BP44" s="74">
        <f t="shared" si="233"/>
        <v>43956</v>
      </c>
      <c r="BQ44" s="74">
        <f t="shared" ref="BQ44:CP44" si="234">BP44+1</f>
        <v>43957</v>
      </c>
      <c r="BR44" s="74">
        <f t="shared" si="234"/>
        <v>43958</v>
      </c>
      <c r="BS44" s="74">
        <f t="shared" si="234"/>
        <v>43959</v>
      </c>
      <c r="BT44" s="74">
        <f t="shared" si="234"/>
        <v>43960</v>
      </c>
      <c r="BU44" s="74">
        <f t="shared" si="234"/>
        <v>43961</v>
      </c>
      <c r="BV44" s="74">
        <f t="shared" si="234"/>
        <v>43962</v>
      </c>
      <c r="BW44" s="74">
        <f t="shared" si="234"/>
        <v>43963</v>
      </c>
      <c r="BX44" s="74">
        <f t="shared" si="234"/>
        <v>43964</v>
      </c>
      <c r="BY44" s="74">
        <f t="shared" si="234"/>
        <v>43965</v>
      </c>
      <c r="BZ44" s="74">
        <f t="shared" si="234"/>
        <v>43966</v>
      </c>
      <c r="CA44" s="74">
        <f t="shared" si="234"/>
        <v>43967</v>
      </c>
      <c r="CB44" s="74">
        <f t="shared" si="234"/>
        <v>43968</v>
      </c>
      <c r="CC44" s="74">
        <f t="shared" si="234"/>
        <v>43969</v>
      </c>
      <c r="CD44" s="74">
        <f t="shared" si="234"/>
        <v>43970</v>
      </c>
      <c r="CE44" s="74">
        <f t="shared" si="234"/>
        <v>43971</v>
      </c>
      <c r="CF44" s="74">
        <f t="shared" si="234"/>
        <v>43972</v>
      </c>
      <c r="CG44" s="74">
        <f t="shared" si="234"/>
        <v>43973</v>
      </c>
      <c r="CH44" s="74">
        <f t="shared" si="234"/>
        <v>43974</v>
      </c>
      <c r="CI44" s="74">
        <f t="shared" si="234"/>
        <v>43975</v>
      </c>
      <c r="CJ44" s="74">
        <f t="shared" si="234"/>
        <v>43976</v>
      </c>
      <c r="CK44" s="74">
        <f t="shared" si="234"/>
        <v>43977</v>
      </c>
      <c r="CL44" s="74">
        <f t="shared" si="234"/>
        <v>43978</v>
      </c>
      <c r="CM44" s="74">
        <f t="shared" si="234"/>
        <v>43979</v>
      </c>
      <c r="CN44" s="74">
        <f t="shared" si="234"/>
        <v>43980</v>
      </c>
      <c r="CO44" s="74">
        <f t="shared" si="234"/>
        <v>43981</v>
      </c>
      <c r="CP44" s="74">
        <f t="shared" si="234"/>
        <v>43982</v>
      </c>
      <c r="CQ44" s="74">
        <f t="shared" ref="CQ44" si="235">CP44+1</f>
        <v>43983</v>
      </c>
      <c r="CR44" s="74">
        <f t="shared" ref="CR44" si="236">CQ44+1</f>
        <v>43984</v>
      </c>
      <c r="CS44" s="74">
        <f t="shared" ref="CS44" si="237">CR44+1</f>
        <v>43985</v>
      </c>
      <c r="CT44" s="74">
        <f t="shared" ref="CT44" si="238">CS44+1</f>
        <v>43986</v>
      </c>
      <c r="CU44" s="74">
        <f t="shared" ref="CU44" si="239">CT44+1</f>
        <v>43987</v>
      </c>
      <c r="CV44" s="74">
        <f t="shared" ref="CV44" si="240">CU44+1</f>
        <v>43988</v>
      </c>
      <c r="CW44" s="74">
        <f t="shared" ref="CW44" si="241">CV44+1</f>
        <v>43989</v>
      </c>
      <c r="CX44" s="74">
        <f t="shared" ref="CX44" si="242">CW44+1</f>
        <v>43990</v>
      </c>
      <c r="CY44" s="74">
        <f t="shared" ref="CY44" si="243">CX44+1</f>
        <v>43991</v>
      </c>
      <c r="CZ44" s="74">
        <f t="shared" ref="CZ44" si="244">CY44+1</f>
        <v>43992</v>
      </c>
      <c r="DA44" s="74">
        <f t="shared" ref="DA44" si="245">CZ44+1</f>
        <v>43993</v>
      </c>
      <c r="DB44" s="74">
        <f t="shared" ref="DB44" si="246">DA44+1</f>
        <v>43994</v>
      </c>
      <c r="DC44" s="74">
        <f t="shared" ref="DC44" si="247">DB44+1</f>
        <v>43995</v>
      </c>
      <c r="DD44" s="74">
        <f t="shared" ref="DD44" si="248">DC44+1</f>
        <v>43996</v>
      </c>
      <c r="DE44" s="74">
        <f t="shared" ref="DE44" si="249">DD44+1</f>
        <v>43997</v>
      </c>
      <c r="DF44" s="74">
        <f t="shared" ref="DF44" si="250">DE44+1</f>
        <v>43998</v>
      </c>
      <c r="DG44" s="74">
        <f t="shared" ref="DG44" si="251">DF44+1</f>
        <v>43999</v>
      </c>
      <c r="DH44" s="74">
        <f t="shared" ref="DH44" si="252">DG44+1</f>
        <v>44000</v>
      </c>
      <c r="DI44" s="74">
        <f t="shared" ref="DI44" si="253">DH44+1</f>
        <v>44001</v>
      </c>
      <c r="DJ44" s="74">
        <f t="shared" ref="DJ44" si="254">DI44+1</f>
        <v>44002</v>
      </c>
      <c r="DK44" s="74">
        <f t="shared" ref="DK44" si="255">DJ44+1</f>
        <v>44003</v>
      </c>
      <c r="DL44" s="74">
        <f t="shared" ref="DL44" si="256">DK44+1</f>
        <v>44004</v>
      </c>
      <c r="DM44" s="74">
        <f t="shared" ref="DM44" si="257">DL44+1</f>
        <v>44005</v>
      </c>
      <c r="DN44" s="74">
        <f t="shared" ref="DN44" si="258">DM44+1</f>
        <v>44006</v>
      </c>
      <c r="DO44" s="74">
        <f t="shared" ref="DO44" si="259">DN44+1</f>
        <v>44007</v>
      </c>
      <c r="DP44" s="74">
        <f t="shared" ref="DP44" si="260">DO44+1</f>
        <v>44008</v>
      </c>
      <c r="DQ44" s="74">
        <f t="shared" ref="DQ44" si="261">DP44+1</f>
        <v>44009</v>
      </c>
      <c r="DR44" s="74">
        <f t="shared" ref="DR44" si="262">DQ44+1</f>
        <v>44010</v>
      </c>
      <c r="DS44" s="74">
        <f t="shared" ref="DS44" si="263">DR44+1</f>
        <v>44011</v>
      </c>
      <c r="DT44" s="74">
        <f t="shared" ref="DT44" si="264">DS44+1</f>
        <v>44012</v>
      </c>
    </row>
    <row r="48" spans="2:124" ht="15.75" x14ac:dyDescent="0.25">
      <c r="B48" s="7" t="s">
        <v>154</v>
      </c>
      <c r="C48" s="30" t="s">
        <v>88</v>
      </c>
      <c r="D48" s="30" t="s">
        <v>112</v>
      </c>
      <c r="E48" s="30" t="s">
        <v>113</v>
      </c>
      <c r="F48" s="30" t="s">
        <v>91</v>
      </c>
    </row>
    <row r="49" spans="2:6" x14ac:dyDescent="0.2">
      <c r="B49" s="93" t="s">
        <v>114</v>
      </c>
      <c r="C49" s="31">
        <f>C17</f>
        <v>156000</v>
      </c>
      <c r="D49" s="31">
        <f>C58</f>
        <v>41036.000000000058</v>
      </c>
      <c r="E49" s="31">
        <f>D58</f>
        <v>8465.3333333334303</v>
      </c>
      <c r="F49" s="31">
        <f>E58</f>
        <v>50852.888888888963</v>
      </c>
    </row>
    <row r="50" spans="2:6" x14ac:dyDescent="0.2">
      <c r="B50" s="92" t="s">
        <v>117</v>
      </c>
      <c r="C50" s="31">
        <f>SUM(C28:AG28)</f>
        <v>106000.00000000004</v>
      </c>
      <c r="D50" s="31">
        <f>SUM(AH28:BK28)</f>
        <v>151333.33333333337</v>
      </c>
      <c r="E50" s="31">
        <f>SUM(BL28:CP28)</f>
        <v>142655.55555555553</v>
      </c>
      <c r="F50" s="31">
        <f>SUM(CQ28:DT28)</f>
        <v>201166.66666666663</v>
      </c>
    </row>
    <row r="51" spans="2:6" x14ac:dyDescent="0.2">
      <c r="B51" s="88" t="s">
        <v>120</v>
      </c>
      <c r="C51" s="89">
        <f>SUM(C19:AG19)</f>
        <v>106000.00000000004</v>
      </c>
      <c r="D51" s="89">
        <f>SUM(AH19:BK19)</f>
        <v>54333.333333333336</v>
      </c>
      <c r="E51" s="89">
        <f>SUM(BL19:CP19)</f>
        <v>130655.55555555556</v>
      </c>
      <c r="F51" s="32">
        <f>SUM(CQ19:DT19)</f>
        <v>189166.6666666666</v>
      </c>
    </row>
    <row r="52" spans="2:6" x14ac:dyDescent="0.2">
      <c r="B52" s="88" t="s">
        <v>119</v>
      </c>
      <c r="C52" s="89">
        <f>SUM(C23:AG23)</f>
        <v>0</v>
      </c>
      <c r="D52" s="89">
        <f>SUM(AH23:BK23)</f>
        <v>97000</v>
      </c>
      <c r="E52" s="89">
        <f>SUM(BL23:CP23)</f>
        <v>12000</v>
      </c>
      <c r="F52" s="32">
        <f>SUM(CQ23:DT23)</f>
        <v>12000</v>
      </c>
    </row>
    <row r="53" spans="2:6" hidden="1" outlineLevel="1" x14ac:dyDescent="0.2">
      <c r="B53" s="90" t="s">
        <v>123</v>
      </c>
      <c r="C53" s="91">
        <f>C50-C51-C52</f>
        <v>0</v>
      </c>
      <c r="D53" s="91">
        <f t="shared" ref="D53:F53" si="265">D50-D51-D52</f>
        <v>0</v>
      </c>
      <c r="E53" s="91">
        <f t="shared" si="265"/>
        <v>-2.9103830456733704E-11</v>
      </c>
      <c r="F53" s="91">
        <f t="shared" si="265"/>
        <v>2.9103830456733704E-11</v>
      </c>
    </row>
    <row r="54" spans="2:6" collapsed="1" x14ac:dyDescent="0.2">
      <c r="B54" s="92" t="s">
        <v>118</v>
      </c>
      <c r="C54" s="95">
        <f>C55+C56</f>
        <v>220964</v>
      </c>
      <c r="D54" s="95">
        <f t="shared" ref="D54:E54" si="266">D55+D56</f>
        <v>183904</v>
      </c>
      <c r="E54" s="95">
        <f t="shared" si="266"/>
        <v>100268</v>
      </c>
      <c r="F54" s="31">
        <f>SUM(CQ38:DT38)</f>
        <v>147268</v>
      </c>
    </row>
    <row r="55" spans="2:6" x14ac:dyDescent="0.2">
      <c r="B55" s="87" t="s">
        <v>122</v>
      </c>
      <c r="C55" s="89">
        <f>SUM(C30:AG30)</f>
        <v>216564</v>
      </c>
      <c r="D55" s="89">
        <f>SUM(AH30:BK30)</f>
        <v>183904</v>
      </c>
      <c r="E55" s="89">
        <f>SUM(BL30:CP30)</f>
        <v>100268</v>
      </c>
      <c r="F55" s="32">
        <f>SUM(CQ30:DT30)</f>
        <v>147268</v>
      </c>
    </row>
    <row r="56" spans="2:6" x14ac:dyDescent="0.2">
      <c r="B56" s="87" t="s">
        <v>121</v>
      </c>
      <c r="C56" s="89">
        <f>SUM(C35:AG35)</f>
        <v>4400</v>
      </c>
      <c r="D56" s="89">
        <f>SUM(AH35:BK35)</f>
        <v>0</v>
      </c>
      <c r="E56" s="89">
        <f>SUM(BL35:CP35)</f>
        <v>0</v>
      </c>
      <c r="F56" s="32">
        <f>SUM(CQ35:DT35)</f>
        <v>0</v>
      </c>
    </row>
    <row r="57" spans="2:6" hidden="1" outlineLevel="1" x14ac:dyDescent="0.2">
      <c r="B57" s="90" t="s">
        <v>123</v>
      </c>
      <c r="C57" s="91">
        <f>C54-C55-C56</f>
        <v>0</v>
      </c>
      <c r="D57" s="91">
        <f t="shared" ref="D57" si="267">D54-D55-D56</f>
        <v>0</v>
      </c>
      <c r="E57" s="91">
        <f t="shared" ref="E57:F57" si="268">E54-E55-E56</f>
        <v>0</v>
      </c>
      <c r="F57" s="91">
        <f t="shared" si="268"/>
        <v>0</v>
      </c>
    </row>
    <row r="58" spans="2:6" collapsed="1" x14ac:dyDescent="0.2">
      <c r="B58" s="93" t="s">
        <v>124</v>
      </c>
      <c r="C58" s="95">
        <f>C49+C50-C54</f>
        <v>41036.000000000058</v>
      </c>
      <c r="D58" s="95">
        <f t="shared" ref="D58:E58" si="269">D49+D50-D54</f>
        <v>8465.3333333334303</v>
      </c>
      <c r="E58" s="95">
        <f t="shared" si="269"/>
        <v>50852.888888888963</v>
      </c>
      <c r="F58" s="95">
        <f t="shared" ref="F58" si="270">F49+F50-F54</f>
        <v>104751.55555555559</v>
      </c>
    </row>
    <row r="59" spans="2:6" hidden="1" outlineLevel="1" x14ac:dyDescent="0.2">
      <c r="B59" s="90" t="s">
        <v>123</v>
      </c>
      <c r="C59" s="91">
        <f>C58-AG40</f>
        <v>1.1641532182693481E-10</v>
      </c>
      <c r="D59" s="91">
        <f>D58-BK40</f>
        <v>1.1641532182693481E-10</v>
      </c>
      <c r="E59" s="91">
        <f>E58-CP40</f>
        <v>1.0186340659856796E-10</v>
      </c>
      <c r="F59" s="91">
        <f>F58-DT40</f>
        <v>0</v>
      </c>
    </row>
    <row r="60" spans="2:6" collapsed="1" x14ac:dyDescent="0.2"/>
    <row r="62" spans="2:6" ht="15.75" x14ac:dyDescent="0.25">
      <c r="B62" s="7" t="s">
        <v>140</v>
      </c>
      <c r="C62" s="30"/>
    </row>
    <row r="63" spans="2:6" x14ac:dyDescent="0.2">
      <c r="B63" s="93" t="s">
        <v>114</v>
      </c>
      <c r="C63" s="31">
        <f>C49</f>
        <v>156000</v>
      </c>
      <c r="D63" s="31"/>
      <c r="E63" s="31"/>
      <c r="F63" s="31"/>
    </row>
    <row r="64" spans="2:6" x14ac:dyDescent="0.2">
      <c r="B64" s="88" t="s">
        <v>145</v>
      </c>
      <c r="C64" s="89">
        <f>C51</f>
        <v>106000.00000000004</v>
      </c>
      <c r="D64" s="89"/>
      <c r="E64" s="89"/>
      <c r="F64" s="32"/>
    </row>
    <row r="65" spans="2:6" x14ac:dyDescent="0.2">
      <c r="B65" s="88" t="s">
        <v>146</v>
      </c>
      <c r="C65" s="89">
        <f>SUM(C37:AG37)</f>
        <v>0</v>
      </c>
      <c r="D65" s="89"/>
      <c r="E65" s="89"/>
      <c r="F65" s="32"/>
    </row>
    <row r="66" spans="2:6" x14ac:dyDescent="0.2">
      <c r="B66" s="87" t="s">
        <v>147</v>
      </c>
      <c r="C66" s="89">
        <f>-C55</f>
        <v>-216564</v>
      </c>
      <c r="D66" s="89"/>
      <c r="E66" s="89"/>
      <c r="F66" s="32"/>
    </row>
    <row r="67" spans="2:6" x14ac:dyDescent="0.2">
      <c r="B67" s="87" t="s">
        <v>148</v>
      </c>
      <c r="C67" s="89">
        <f>-C56</f>
        <v>-4400</v>
      </c>
      <c r="D67" s="89"/>
      <c r="E67" s="89"/>
      <c r="F67" s="32"/>
    </row>
    <row r="68" spans="2:6" x14ac:dyDescent="0.2">
      <c r="B68" s="93" t="s">
        <v>141</v>
      </c>
      <c r="C68" s="31">
        <f>SUM(C63:C67)</f>
        <v>41036.000000000058</v>
      </c>
      <c r="D68" s="95"/>
      <c r="E68" s="95"/>
      <c r="F68" s="95"/>
    </row>
    <row r="69" spans="2:6" x14ac:dyDescent="0.2">
      <c r="B69" s="88" t="s">
        <v>149</v>
      </c>
      <c r="C69" s="89">
        <f>D51</f>
        <v>54333.333333333336</v>
      </c>
    </row>
    <row r="70" spans="2:6" x14ac:dyDescent="0.2">
      <c r="B70" s="88" t="s">
        <v>146</v>
      </c>
      <c r="C70" s="89">
        <f>D52</f>
        <v>97000</v>
      </c>
    </row>
    <row r="71" spans="2:6" x14ac:dyDescent="0.2">
      <c r="B71" s="87" t="s">
        <v>147</v>
      </c>
      <c r="C71" s="89">
        <f>-D55</f>
        <v>-183904</v>
      </c>
    </row>
    <row r="72" spans="2:6" x14ac:dyDescent="0.2">
      <c r="B72" s="87" t="s">
        <v>148</v>
      </c>
      <c r="C72" s="89">
        <f>-D56</f>
        <v>0</v>
      </c>
    </row>
    <row r="73" spans="2:6" x14ac:dyDescent="0.2">
      <c r="B73" s="93" t="s">
        <v>142</v>
      </c>
      <c r="C73" s="31">
        <f>SUM(C68:C72)</f>
        <v>8465.3333333334012</v>
      </c>
    </row>
    <row r="74" spans="2:6" x14ac:dyDescent="0.2">
      <c r="B74" s="88" t="s">
        <v>149</v>
      </c>
      <c r="C74" s="89">
        <f>E51</f>
        <v>130655.55555555556</v>
      </c>
    </row>
    <row r="75" spans="2:6" x14ac:dyDescent="0.2">
      <c r="B75" s="88" t="s">
        <v>146</v>
      </c>
      <c r="C75" s="89">
        <f>E52</f>
        <v>12000</v>
      </c>
    </row>
    <row r="76" spans="2:6" x14ac:dyDescent="0.2">
      <c r="B76" s="87" t="s">
        <v>147</v>
      </c>
      <c r="C76" s="89">
        <f>-E55</f>
        <v>-100268</v>
      </c>
    </row>
    <row r="77" spans="2:6" x14ac:dyDescent="0.2">
      <c r="B77" s="87" t="s">
        <v>148</v>
      </c>
      <c r="C77" s="89">
        <f>-E56</f>
        <v>0</v>
      </c>
    </row>
    <row r="78" spans="2:6" x14ac:dyDescent="0.2">
      <c r="B78" s="93" t="s">
        <v>143</v>
      </c>
      <c r="C78" s="31">
        <f>SUM(C73:C77)</f>
        <v>50852.888888888963</v>
      </c>
    </row>
    <row r="79" spans="2:6" x14ac:dyDescent="0.2">
      <c r="B79" s="88" t="s">
        <v>149</v>
      </c>
      <c r="C79" s="89">
        <f>F51</f>
        <v>189166.6666666666</v>
      </c>
    </row>
    <row r="80" spans="2:6" x14ac:dyDescent="0.2">
      <c r="B80" s="88" t="s">
        <v>146</v>
      </c>
      <c r="C80" s="89">
        <f>F52</f>
        <v>12000</v>
      </c>
    </row>
    <row r="81" spans="2:3" x14ac:dyDescent="0.2">
      <c r="B81" s="87" t="s">
        <v>147</v>
      </c>
      <c r="C81" s="89">
        <f>-F55</f>
        <v>-147268</v>
      </c>
    </row>
    <row r="82" spans="2:3" x14ac:dyDescent="0.2">
      <c r="B82" s="87" t="s">
        <v>148</v>
      </c>
      <c r="C82" s="89">
        <f>-F56</f>
        <v>0</v>
      </c>
    </row>
    <row r="83" spans="2:3" x14ac:dyDescent="0.2">
      <c r="B83" s="93" t="s">
        <v>144</v>
      </c>
      <c r="C83" s="31">
        <f>SUM(C78:C82)</f>
        <v>104751.55555555556</v>
      </c>
    </row>
  </sheetData>
  <mergeCells count="1">
    <mergeCell ref="B11:B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70E7-09D9-4E62-B42F-0584DA78E633}">
  <dimension ref="A8:DU74"/>
  <sheetViews>
    <sheetView showGridLines="0" zoomScale="87" zoomScaleNormal="85" workbookViewId="0">
      <pane xSplit="3" ySplit="12" topLeftCell="CR13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baseColWidth="10" defaultColWidth="11.42578125" defaultRowHeight="12.75" outlineLevelCol="1" x14ac:dyDescent="0.2"/>
  <cols>
    <col min="1" max="1" width="23.28515625" style="1" customWidth="1"/>
    <col min="2" max="2" width="2.7109375" style="1" customWidth="1"/>
    <col min="3" max="3" width="26.28515625" style="1" customWidth="1"/>
    <col min="4" max="4" width="7.85546875" style="32" customWidth="1"/>
    <col min="5" max="23" width="7.85546875" style="32" customWidth="1" outlineLevel="1"/>
    <col min="24" max="95" width="7.85546875" style="32" customWidth="1"/>
    <col min="96" max="125" width="7.85546875" style="1" customWidth="1"/>
    <col min="126" max="16384" width="11.42578125" style="1"/>
  </cols>
  <sheetData>
    <row r="8" spans="1:125" ht="15" x14ac:dyDescent="0.25">
      <c r="A8" s="122" t="s">
        <v>156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125" x14ac:dyDescent="0.2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125" x14ac:dyDescent="0.2">
      <c r="C10" s="112" t="s">
        <v>152</v>
      </c>
      <c r="D10" s="113">
        <f>'Récap trésorerie'!C40</f>
        <v>156000</v>
      </c>
      <c r="E10" s="113">
        <f>'Récap trésorerie'!D40</f>
        <v>153875.55555555556</v>
      </c>
      <c r="F10" s="113">
        <f>'Récap trésorerie'!E40</f>
        <v>162764.44444444444</v>
      </c>
      <c r="G10" s="113">
        <f>'Récap trésorerie'!F40</f>
        <v>171653.33333333331</v>
      </c>
      <c r="H10" s="113">
        <f>'Récap trésorerie'!G40</f>
        <v>153042.22222222219</v>
      </c>
      <c r="I10" s="113">
        <f>'Récap trésorerie'!H40</f>
        <v>161931.11111111107</v>
      </c>
      <c r="J10" s="113">
        <f>'Récap trésorerie'!I40</f>
        <v>161931.11111111107</v>
      </c>
      <c r="K10" s="113">
        <f>'Récap trésorerie'!J40</f>
        <v>161931.11111111107</v>
      </c>
      <c r="L10" s="113">
        <f>'Récap trésorerie'!K40</f>
        <v>163406.66666666663</v>
      </c>
      <c r="M10" s="113">
        <f>'Récap trésorerie'!L40</f>
        <v>172295.5555555555</v>
      </c>
      <c r="N10" s="113">
        <f>'Récap trésorerie'!M40</f>
        <v>181184.44444444438</v>
      </c>
      <c r="O10" s="113">
        <f>'Récap trésorerie'!N40</f>
        <v>141973.33333333326</v>
      </c>
      <c r="P10" s="113">
        <f>'Récap trésorerie'!O40</f>
        <v>150862.22222222213</v>
      </c>
      <c r="Q10" s="113">
        <f>'Récap trésorerie'!P40</f>
        <v>150862.22222222213</v>
      </c>
      <c r="R10" s="113">
        <f>'Récap trésorerie'!Q40</f>
        <v>150862.22222222213</v>
      </c>
      <c r="S10" s="113">
        <f>'Récap trésorerie'!R40</f>
        <v>152961.77777777769</v>
      </c>
      <c r="T10" s="113">
        <f>'Récap trésorerie'!S40</f>
        <v>154739.55555555547</v>
      </c>
      <c r="U10" s="113">
        <f>'Récap trésorerie'!T40</f>
        <v>156517.33333333326</v>
      </c>
      <c r="V10" s="113">
        <f>'Récap trésorerie'!U40</f>
        <v>135195.11111111104</v>
      </c>
      <c r="W10" s="113">
        <f>'Récap trésorerie'!V40</f>
        <v>136972.88888888882</v>
      </c>
      <c r="X10" s="113">
        <f>'Récap trésorerie'!W40</f>
        <v>136972.88888888882</v>
      </c>
      <c r="Y10" s="113">
        <f>'Récap trésorerie'!X40</f>
        <v>136972.88888888882</v>
      </c>
      <c r="Z10" s="113">
        <f>'Récap trésorerie'!Y40</f>
        <v>119171.99999999993</v>
      </c>
      <c r="AA10" s="113">
        <f>'Récap trésorerie'!Z40</f>
        <v>120949.77777777771</v>
      </c>
      <c r="AB10" s="113">
        <f>'Récap trésorerie'!AA40</f>
        <v>122727.55555555549</v>
      </c>
      <c r="AC10" s="113">
        <f>'Récap trésorerie'!AB40</f>
        <v>101405.33333333327</v>
      </c>
      <c r="AD10" s="113">
        <f>'Récap trésorerie'!AC40</f>
        <v>41603.111111111051</v>
      </c>
      <c r="AE10" s="113">
        <f>'Récap trésorerie'!AD40</f>
        <v>41603.111111111051</v>
      </c>
      <c r="AF10" s="113">
        <f>'Récap trésorerie'!AE40</f>
        <v>41603.111111111051</v>
      </c>
      <c r="AG10" s="113">
        <f>'Récap trésorerie'!AF40</f>
        <v>39258.222222222161</v>
      </c>
      <c r="AH10" s="113">
        <f>'Récap trésorerie'!AG40</f>
        <v>41035.999999999942</v>
      </c>
      <c r="AI10" s="113">
        <f>'Récap trésorerie'!AH40</f>
        <v>117813.77777777772</v>
      </c>
      <c r="AJ10" s="113">
        <f>'Récap trésorerie'!AI40</f>
        <v>94767.555555555504</v>
      </c>
      <c r="AK10" s="113">
        <f>'Récap trésorerie'!AJ40</f>
        <v>108545.33333333328</v>
      </c>
      <c r="AL10" s="113">
        <f>'Récap trésorerie'!AK40</f>
        <v>108545.33333333328</v>
      </c>
      <c r="AM10" s="113">
        <f>'Récap trésorerie'!AL40</f>
        <v>108545.33333333328</v>
      </c>
      <c r="AN10" s="113">
        <f>'Récap trésorerie'!AM40</f>
        <v>106200.44444444439</v>
      </c>
      <c r="AO10" s="113">
        <f>'Récap trésorerie'!AN40</f>
        <v>105378.22222222218</v>
      </c>
      <c r="AP10" s="113">
        <f>'Récap trésorerie'!AO40</f>
        <v>107155.99999999996</v>
      </c>
      <c r="AQ10" s="113">
        <f>'Récap trésorerie'!AP40</f>
        <v>87709.777777777737</v>
      </c>
      <c r="AR10" s="113">
        <f>'Récap trésorerie'!AQ40</f>
        <v>89487.555555555518</v>
      </c>
      <c r="AS10" s="113">
        <f>'Récap trésorerie'!AR40</f>
        <v>89487.555555555518</v>
      </c>
      <c r="AT10" s="113">
        <f>'Récap trésorerie'!AS40</f>
        <v>89487.555555555518</v>
      </c>
      <c r="AU10" s="113">
        <f>'Récap trésorerie'!AT40</f>
        <v>89154.22222222219</v>
      </c>
      <c r="AV10" s="113">
        <f>'Récap trésorerie'!AU40</f>
        <v>63420.888888888861</v>
      </c>
      <c r="AW10" s="113">
        <f>'Récap trésorerie'!AV40</f>
        <v>66087.555555555533</v>
      </c>
      <c r="AX10" s="113">
        <f>'Récap trésorerie'!AW40</f>
        <v>48154.222222222204</v>
      </c>
      <c r="AY10" s="113">
        <f>'Récap trésorerie'!AX40</f>
        <v>50820.888888888869</v>
      </c>
      <c r="AZ10" s="113">
        <f>'Récap trésorerie'!AY40</f>
        <v>50820.888888888869</v>
      </c>
      <c r="BA10" s="113">
        <f>'Récap trésorerie'!AZ40</f>
        <v>50820.888888888869</v>
      </c>
      <c r="BB10" s="113">
        <f>'Récap trésorerie'!BA40</f>
        <v>60487.555555555533</v>
      </c>
      <c r="BC10" s="113">
        <f>'Récap trésorerie'!BB40</f>
        <v>63154.222222222197</v>
      </c>
      <c r="BD10" s="113">
        <f>'Récap trésorerie'!BC40</f>
        <v>65820.888888888861</v>
      </c>
      <c r="BE10" s="113">
        <f>'Récap trésorerie'!BD40</f>
        <v>44387.555555555533</v>
      </c>
      <c r="BF10" s="113">
        <f>'Récap trésorerie'!BE40</f>
        <v>47054.222222222197</v>
      </c>
      <c r="BG10" s="113">
        <f>'Récap trésorerie'!BF40</f>
        <v>47054.222222222197</v>
      </c>
      <c r="BH10" s="113">
        <f>'Récap trésorerie'!BG40</f>
        <v>47054.222222222197</v>
      </c>
      <c r="BI10" s="113">
        <f>'Récap trésorerie'!BH40</f>
        <v>44831.999999999978</v>
      </c>
      <c r="BJ10" s="113">
        <f>'Récap trésorerie'!BI40</f>
        <v>49276.444444444423</v>
      </c>
      <c r="BK10" s="113">
        <f>'Récap trésorerie'!BJ40</f>
        <v>12120.888888888869</v>
      </c>
      <c r="BL10" s="113">
        <f>'Récap trésorerie'!BK40</f>
        <v>8465.3333333333139</v>
      </c>
      <c r="BM10" s="113">
        <f>'Récap trésorerie'!BL40</f>
        <v>12909.777777777759</v>
      </c>
      <c r="BN10" s="113">
        <f>'Récap trésorerie'!BM40</f>
        <v>12909.777777777759</v>
      </c>
      <c r="BO10" s="113">
        <f>'Récap trésorerie'!BN40</f>
        <v>12909.777777777759</v>
      </c>
      <c r="BP10" s="113">
        <f>'Récap trésorerie'!BO40</f>
        <v>23963.555555555537</v>
      </c>
      <c r="BQ10" s="113">
        <f>'Récap trésorerie'!BP40</f>
        <v>28407.999999999982</v>
      </c>
      <c r="BR10" s="113">
        <f>'Récap trésorerie'!BQ40</f>
        <v>32852.444444444423</v>
      </c>
      <c r="BS10" s="113">
        <f>'Récap trésorerie'!BR40</f>
        <v>29196.888888888869</v>
      </c>
      <c r="BT10" s="113">
        <f>'Récap trésorerie'!BS40</f>
        <v>33641.333333333314</v>
      </c>
      <c r="BU10" s="113">
        <f>'Récap trésorerie'!BT40</f>
        <v>33641.333333333314</v>
      </c>
      <c r="BV10" s="113">
        <f>'Récap trésorerie'!BU40</f>
        <v>33641.333333333314</v>
      </c>
      <c r="BW10" s="113">
        <f>'Récap trésorerie'!BV40</f>
        <v>34739.555555555533</v>
      </c>
      <c r="BX10" s="113">
        <f>'Récap trésorerie'!BW40</f>
        <v>40695.111111111088</v>
      </c>
      <c r="BY10" s="113">
        <f>'Récap trésorerie'!BX40</f>
        <v>46650.666666666642</v>
      </c>
      <c r="BZ10" s="113">
        <f>'Récap trésorerie'!BY40</f>
        <v>29506.222222222197</v>
      </c>
      <c r="CA10" s="113">
        <f>'Récap trésorerie'!BZ40</f>
        <v>35461.777777777752</v>
      </c>
      <c r="CB10" s="113">
        <f>'Récap trésorerie'!CA40</f>
        <v>35461.777777777752</v>
      </c>
      <c r="CC10" s="113">
        <f>'Récap trésorerie'!CB40</f>
        <v>35461.777777777752</v>
      </c>
      <c r="CD10" s="113">
        <f>'Récap trésorerie'!CC40</f>
        <v>37906.222222222197</v>
      </c>
      <c r="CE10" s="113">
        <f>'Récap trésorerie'!CD40</f>
        <v>45017.333333333307</v>
      </c>
      <c r="CF10" s="113">
        <f>'Récap trésorerie'!CE40</f>
        <v>52128.444444444416</v>
      </c>
      <c r="CG10" s="113">
        <f>'Récap trésorerie'!CF40</f>
        <v>51139.555555555526</v>
      </c>
      <c r="CH10" s="113">
        <f>'Récap trésorerie'!CG40</f>
        <v>58250.666666666635</v>
      </c>
      <c r="CI10" s="113">
        <f>'Récap trésorerie'!CH40</f>
        <v>58250.666666666635</v>
      </c>
      <c r="CJ10" s="113">
        <f>'Récap trésorerie'!CI40</f>
        <v>58250.666666666635</v>
      </c>
      <c r="CK10" s="113">
        <f>'Récap trésorerie'!CJ40</f>
        <v>59361.777777777745</v>
      </c>
      <c r="CL10" s="113">
        <f>'Récap trésorerie'!CK40</f>
        <v>69139.555555555518</v>
      </c>
      <c r="CM10" s="113">
        <f>'Récap trésorerie'!CL40</f>
        <v>78917.333333333299</v>
      </c>
      <c r="CN10" s="113">
        <f>'Récap trésorerie'!CM40</f>
        <v>80595.11111111108</v>
      </c>
      <c r="CO10" s="113">
        <f>'Récap trésorerie'!CN40</f>
        <v>50852.888888888861</v>
      </c>
      <c r="CP10" s="113">
        <f>'Récap trésorerie'!CO40</f>
        <v>50852.888888888861</v>
      </c>
      <c r="CQ10" s="113">
        <f>'Récap trésorerie'!CP40</f>
        <v>50852.888888888861</v>
      </c>
      <c r="CR10" s="113">
        <f>'Récap trésorerie'!CQ40</f>
        <v>54963.999999999971</v>
      </c>
      <c r="CS10" s="113">
        <f>'Récap trésorerie'!CR40</f>
        <v>64741.777777777752</v>
      </c>
      <c r="CT10" s="113">
        <f>'Récap trésorerie'!CS40</f>
        <v>74519.555555555533</v>
      </c>
      <c r="CU10" s="113">
        <f>'Récap trésorerie'!CT40</f>
        <v>85885.333333333314</v>
      </c>
      <c r="CV10" s="113">
        <f>'Récap trésorerie'!CU40</f>
        <v>95663.111111111095</v>
      </c>
      <c r="CW10" s="113">
        <f>'Récap trésorerie'!CV40</f>
        <v>95663.111111111095</v>
      </c>
      <c r="CX10" s="113">
        <f>'Récap trésorerie'!CW40</f>
        <v>95663.111111111095</v>
      </c>
      <c r="CY10" s="113">
        <f>'Récap trésorerie'!CX40</f>
        <v>98862.222222222204</v>
      </c>
      <c r="CZ10" s="113">
        <f>'Récap trésorerie'!CY40</f>
        <v>108639.99999999999</v>
      </c>
      <c r="DA10" s="113">
        <f>'Récap trésorerie'!CZ40</f>
        <v>118417.77777777777</v>
      </c>
      <c r="DB10" s="113">
        <f>'Récap trésorerie'!DA40</f>
        <v>118595.55555555555</v>
      </c>
      <c r="DC10" s="113">
        <f>'Récap trésorerie'!DB40</f>
        <v>112749.33333333333</v>
      </c>
      <c r="DD10" s="113">
        <f>'Récap trésorerie'!DC40</f>
        <v>112749.33333333333</v>
      </c>
      <c r="DE10" s="113">
        <f>'Récap trésorerie'!DD40</f>
        <v>112749.33333333333</v>
      </c>
      <c r="DF10" s="113">
        <f>'Récap trésorerie'!DE40</f>
        <v>116582.66666666666</v>
      </c>
      <c r="DG10" s="113">
        <f>'Récap trésorerie'!DF40</f>
        <v>125915.99999999999</v>
      </c>
      <c r="DH10" s="113">
        <f>'Récap trésorerie'!DG40</f>
        <v>135249.33333333331</v>
      </c>
      <c r="DI10" s="113">
        <f>'Récap trésorerie'!DH40</f>
        <v>134982.66666666666</v>
      </c>
      <c r="DJ10" s="113">
        <f>'Récap trésorerie'!DI40</f>
        <v>144316</v>
      </c>
      <c r="DK10" s="113">
        <f>'Récap trésorerie'!DJ40</f>
        <v>144316</v>
      </c>
      <c r="DL10" s="113">
        <f>'Récap trésorerie'!DK40</f>
        <v>144316</v>
      </c>
      <c r="DM10" s="113">
        <f>'Récap trésorerie'!DL40</f>
        <v>147871.55555555556</v>
      </c>
      <c r="DN10" s="113">
        <f>'Récap trésorerie'!DM40</f>
        <v>152760.44444444444</v>
      </c>
      <c r="DO10" s="113">
        <f>'Récap trésorerie'!DN40</f>
        <v>161649.33333333331</v>
      </c>
      <c r="DP10" s="113">
        <f>'Récap trésorerie'!DO40</f>
        <v>160938.22222222219</v>
      </c>
      <c r="DQ10" s="113">
        <f>'Récap trésorerie'!DP40</f>
        <v>92307.11111111108</v>
      </c>
      <c r="DR10" s="113">
        <f>'Récap trésorerie'!DQ40</f>
        <v>92307.11111111108</v>
      </c>
      <c r="DS10" s="113">
        <f>'Récap trésorerie'!DR40</f>
        <v>92307.11111111108</v>
      </c>
      <c r="DT10" s="113">
        <f>'Récap trésorerie'!DS40</f>
        <v>95862.666666666642</v>
      </c>
      <c r="DU10" s="113">
        <f>'Récap trésorerie'!DT40</f>
        <v>104751.55555555553</v>
      </c>
    </row>
    <row r="11" spans="1:125" x14ac:dyDescent="0.2">
      <c r="A11" s="32"/>
      <c r="B11" s="32"/>
      <c r="C11" s="32"/>
      <c r="D11" s="31" t="s">
        <v>0</v>
      </c>
      <c r="AI11" s="31" t="s">
        <v>3</v>
      </c>
      <c r="AK11" s="33"/>
      <c r="BM11" s="31" t="s">
        <v>26</v>
      </c>
      <c r="CR11" s="31" t="s">
        <v>125</v>
      </c>
    </row>
    <row r="12" spans="1:125" x14ac:dyDescent="0.2">
      <c r="A12" s="50" t="s">
        <v>75</v>
      </c>
      <c r="B12" s="34"/>
      <c r="C12" s="114" t="s">
        <v>29</v>
      </c>
      <c r="D12" s="116">
        <f>'Récap trésorerie'!C12</f>
        <v>43891</v>
      </c>
      <c r="E12" s="116">
        <f>'Récap trésorerie'!D12</f>
        <v>43892</v>
      </c>
      <c r="F12" s="116">
        <f>'Récap trésorerie'!E12</f>
        <v>43893</v>
      </c>
      <c r="G12" s="116">
        <f>'Récap trésorerie'!F12</f>
        <v>43894</v>
      </c>
      <c r="H12" s="116">
        <f>'Récap trésorerie'!G12</f>
        <v>43895</v>
      </c>
      <c r="I12" s="116">
        <f>'Récap trésorerie'!H12</f>
        <v>43896</v>
      </c>
      <c r="J12" s="116">
        <f>'Récap trésorerie'!I12</f>
        <v>43897</v>
      </c>
      <c r="K12" s="116">
        <f>'Récap trésorerie'!J12</f>
        <v>43898</v>
      </c>
      <c r="L12" s="116">
        <f>'Récap trésorerie'!K12</f>
        <v>43899</v>
      </c>
      <c r="M12" s="116">
        <f>'Récap trésorerie'!L12</f>
        <v>43900</v>
      </c>
      <c r="N12" s="116">
        <f>'Récap trésorerie'!M12</f>
        <v>43901</v>
      </c>
      <c r="O12" s="116">
        <f>'Récap trésorerie'!N12</f>
        <v>43902</v>
      </c>
      <c r="P12" s="116">
        <f>'Récap trésorerie'!O12</f>
        <v>43903</v>
      </c>
      <c r="Q12" s="116">
        <f>'Récap trésorerie'!P12</f>
        <v>43904</v>
      </c>
      <c r="R12" s="116">
        <f>'Récap trésorerie'!Q12</f>
        <v>43905</v>
      </c>
      <c r="S12" s="116">
        <f>'Récap trésorerie'!R12</f>
        <v>43906</v>
      </c>
      <c r="T12" s="116">
        <f>'Récap trésorerie'!S12</f>
        <v>43907</v>
      </c>
      <c r="U12" s="116">
        <f>'Récap trésorerie'!T12</f>
        <v>43908</v>
      </c>
      <c r="V12" s="116">
        <f>'Récap trésorerie'!U12</f>
        <v>43909</v>
      </c>
      <c r="W12" s="116">
        <f>'Récap trésorerie'!V12</f>
        <v>43910</v>
      </c>
      <c r="X12" s="116">
        <f>'Récap trésorerie'!W12</f>
        <v>43911</v>
      </c>
      <c r="Y12" s="116">
        <f>'Récap trésorerie'!X12</f>
        <v>43912</v>
      </c>
      <c r="Z12" s="116">
        <f>'Récap trésorerie'!Y12</f>
        <v>43913</v>
      </c>
      <c r="AA12" s="116">
        <f>'Récap trésorerie'!Z12</f>
        <v>43914</v>
      </c>
      <c r="AB12" s="116">
        <f>'Récap trésorerie'!AA12</f>
        <v>43915</v>
      </c>
      <c r="AC12" s="116">
        <f>'Récap trésorerie'!AB12</f>
        <v>43916</v>
      </c>
      <c r="AD12" s="116">
        <f>'Récap trésorerie'!AC12</f>
        <v>43917</v>
      </c>
      <c r="AE12" s="116">
        <f>'Récap trésorerie'!AD12</f>
        <v>43918</v>
      </c>
      <c r="AF12" s="116">
        <f>'Récap trésorerie'!AE12</f>
        <v>43919</v>
      </c>
      <c r="AG12" s="116">
        <f>'Récap trésorerie'!AF12</f>
        <v>43920</v>
      </c>
      <c r="AH12" s="116">
        <f>'Récap trésorerie'!AG12</f>
        <v>43921</v>
      </c>
      <c r="AI12" s="116">
        <f>'Récap trésorerie'!AH12</f>
        <v>43922</v>
      </c>
      <c r="AJ12" s="116">
        <f>'Récap trésorerie'!AI12</f>
        <v>43923</v>
      </c>
      <c r="AK12" s="116">
        <f>'Récap trésorerie'!AJ12</f>
        <v>43924</v>
      </c>
      <c r="AL12" s="116">
        <f>'Récap trésorerie'!AK12</f>
        <v>43925</v>
      </c>
      <c r="AM12" s="116">
        <f>'Récap trésorerie'!AL12</f>
        <v>43926</v>
      </c>
      <c r="AN12" s="116">
        <f>'Récap trésorerie'!AM12</f>
        <v>43927</v>
      </c>
      <c r="AO12" s="116">
        <f>'Récap trésorerie'!AN12</f>
        <v>43928</v>
      </c>
      <c r="AP12" s="116">
        <f>'Récap trésorerie'!AO12</f>
        <v>43929</v>
      </c>
      <c r="AQ12" s="116">
        <f>'Récap trésorerie'!AP12</f>
        <v>43930</v>
      </c>
      <c r="AR12" s="116">
        <f>'Récap trésorerie'!AQ12</f>
        <v>43931</v>
      </c>
      <c r="AS12" s="116">
        <f>'Récap trésorerie'!AR12</f>
        <v>43932</v>
      </c>
      <c r="AT12" s="116">
        <f>'Récap trésorerie'!AS12</f>
        <v>43933</v>
      </c>
      <c r="AU12" s="116">
        <f>'Récap trésorerie'!AT12</f>
        <v>43934</v>
      </c>
      <c r="AV12" s="116">
        <f>'Récap trésorerie'!AU12</f>
        <v>43935</v>
      </c>
      <c r="AW12" s="116">
        <f>'Récap trésorerie'!AV12</f>
        <v>43936</v>
      </c>
      <c r="AX12" s="116">
        <f>'Récap trésorerie'!AW12</f>
        <v>43937</v>
      </c>
      <c r="AY12" s="116">
        <f>'Récap trésorerie'!AX12</f>
        <v>43938</v>
      </c>
      <c r="AZ12" s="116">
        <f>'Récap trésorerie'!AY12</f>
        <v>43939</v>
      </c>
      <c r="BA12" s="116">
        <f>'Récap trésorerie'!AZ12</f>
        <v>43940</v>
      </c>
      <c r="BB12" s="116">
        <f>'Récap trésorerie'!BA12</f>
        <v>43941</v>
      </c>
      <c r="BC12" s="116">
        <f>'Récap trésorerie'!BB12</f>
        <v>43942</v>
      </c>
      <c r="BD12" s="116">
        <f>'Récap trésorerie'!BC12</f>
        <v>43943</v>
      </c>
      <c r="BE12" s="116">
        <f>'Récap trésorerie'!BD12</f>
        <v>43944</v>
      </c>
      <c r="BF12" s="116">
        <f>'Récap trésorerie'!BE12</f>
        <v>43945</v>
      </c>
      <c r="BG12" s="116">
        <f>'Récap trésorerie'!BF12</f>
        <v>43946</v>
      </c>
      <c r="BH12" s="116">
        <f>'Récap trésorerie'!BG12</f>
        <v>43947</v>
      </c>
      <c r="BI12" s="116">
        <f>'Récap trésorerie'!BH12</f>
        <v>43948</v>
      </c>
      <c r="BJ12" s="116">
        <f>'Récap trésorerie'!BI12</f>
        <v>43949</v>
      </c>
      <c r="BK12" s="116">
        <f>'Récap trésorerie'!BJ12</f>
        <v>43950</v>
      </c>
      <c r="BL12" s="116">
        <f>'Récap trésorerie'!BK12</f>
        <v>43951</v>
      </c>
      <c r="BM12" s="116">
        <f>'Récap trésorerie'!BL12</f>
        <v>43952</v>
      </c>
      <c r="BN12" s="116">
        <f>'Récap trésorerie'!BM12</f>
        <v>43953</v>
      </c>
      <c r="BO12" s="116">
        <f>'Récap trésorerie'!BN12</f>
        <v>43954</v>
      </c>
      <c r="BP12" s="116">
        <f>'Récap trésorerie'!BO12</f>
        <v>43955</v>
      </c>
      <c r="BQ12" s="116">
        <f>'Récap trésorerie'!BP12</f>
        <v>43956</v>
      </c>
      <c r="BR12" s="116">
        <f>'Récap trésorerie'!BQ12</f>
        <v>43957</v>
      </c>
      <c r="BS12" s="116">
        <f>'Récap trésorerie'!BR12</f>
        <v>43958</v>
      </c>
      <c r="BT12" s="116">
        <f>'Récap trésorerie'!BS12</f>
        <v>43959</v>
      </c>
      <c r="BU12" s="116">
        <f>'Récap trésorerie'!BT12</f>
        <v>43960</v>
      </c>
      <c r="BV12" s="116">
        <f>'Récap trésorerie'!BU12</f>
        <v>43961</v>
      </c>
      <c r="BW12" s="116">
        <f>'Récap trésorerie'!BV12</f>
        <v>43962</v>
      </c>
      <c r="BX12" s="116">
        <f>'Récap trésorerie'!BW12</f>
        <v>43963</v>
      </c>
      <c r="BY12" s="116">
        <f>'Récap trésorerie'!BX12</f>
        <v>43964</v>
      </c>
      <c r="BZ12" s="116">
        <f>'Récap trésorerie'!BY12</f>
        <v>43965</v>
      </c>
      <c r="CA12" s="116">
        <f>'Récap trésorerie'!BZ12</f>
        <v>43966</v>
      </c>
      <c r="CB12" s="116">
        <f>'Récap trésorerie'!CA12</f>
        <v>43967</v>
      </c>
      <c r="CC12" s="116">
        <f>'Récap trésorerie'!CB12</f>
        <v>43968</v>
      </c>
      <c r="CD12" s="116">
        <f>'Récap trésorerie'!CC12</f>
        <v>43969</v>
      </c>
      <c r="CE12" s="116">
        <f>'Récap trésorerie'!CD12</f>
        <v>43970</v>
      </c>
      <c r="CF12" s="116">
        <f>'Récap trésorerie'!CE12</f>
        <v>43971</v>
      </c>
      <c r="CG12" s="116">
        <f>'Récap trésorerie'!CF12</f>
        <v>43972</v>
      </c>
      <c r="CH12" s="116">
        <f>'Récap trésorerie'!CG12</f>
        <v>43973</v>
      </c>
      <c r="CI12" s="116">
        <f>'Récap trésorerie'!CH12</f>
        <v>43974</v>
      </c>
      <c r="CJ12" s="116">
        <f>'Récap trésorerie'!CI12</f>
        <v>43975</v>
      </c>
      <c r="CK12" s="116">
        <f>'Récap trésorerie'!CJ12</f>
        <v>43976</v>
      </c>
      <c r="CL12" s="116">
        <f>'Récap trésorerie'!CK12</f>
        <v>43977</v>
      </c>
      <c r="CM12" s="116">
        <f>'Récap trésorerie'!CL12</f>
        <v>43978</v>
      </c>
      <c r="CN12" s="116">
        <f>'Récap trésorerie'!CM12</f>
        <v>43979</v>
      </c>
      <c r="CO12" s="116">
        <f>'Récap trésorerie'!CN12</f>
        <v>43980</v>
      </c>
      <c r="CP12" s="116">
        <f>'Récap trésorerie'!CO12</f>
        <v>43981</v>
      </c>
      <c r="CQ12" s="116">
        <f>'Récap trésorerie'!CP12</f>
        <v>43982</v>
      </c>
      <c r="CR12" s="116">
        <f>'Récap trésorerie'!CQ12</f>
        <v>43983</v>
      </c>
      <c r="CS12" s="116">
        <f>'Récap trésorerie'!CR12</f>
        <v>43984</v>
      </c>
      <c r="CT12" s="116">
        <f>'Récap trésorerie'!CS12</f>
        <v>43985</v>
      </c>
      <c r="CU12" s="116">
        <f>'Récap trésorerie'!CT12</f>
        <v>43986</v>
      </c>
      <c r="CV12" s="116">
        <f>'Récap trésorerie'!CU12</f>
        <v>43987</v>
      </c>
      <c r="CW12" s="116">
        <f>'Récap trésorerie'!CV12</f>
        <v>43988</v>
      </c>
      <c r="CX12" s="116">
        <f>'Récap trésorerie'!CW12</f>
        <v>43989</v>
      </c>
      <c r="CY12" s="116">
        <f>'Récap trésorerie'!CX12</f>
        <v>43990</v>
      </c>
      <c r="CZ12" s="116">
        <f>'Récap trésorerie'!CY12</f>
        <v>43991</v>
      </c>
      <c r="DA12" s="116">
        <f>'Récap trésorerie'!CZ12</f>
        <v>43992</v>
      </c>
      <c r="DB12" s="116">
        <f>'Récap trésorerie'!DA12</f>
        <v>43993</v>
      </c>
      <c r="DC12" s="116">
        <f>'Récap trésorerie'!DB12</f>
        <v>43994</v>
      </c>
      <c r="DD12" s="116">
        <f>'Récap trésorerie'!DC12</f>
        <v>43995</v>
      </c>
      <c r="DE12" s="116">
        <f>'Récap trésorerie'!DD12</f>
        <v>43996</v>
      </c>
      <c r="DF12" s="116">
        <f>'Récap trésorerie'!DE12</f>
        <v>43997</v>
      </c>
      <c r="DG12" s="116">
        <f>'Récap trésorerie'!DF12</f>
        <v>43998</v>
      </c>
      <c r="DH12" s="116">
        <f>'Récap trésorerie'!DG12</f>
        <v>43999</v>
      </c>
      <c r="DI12" s="116">
        <f>'Récap trésorerie'!DH12</f>
        <v>44000</v>
      </c>
      <c r="DJ12" s="116">
        <f>'Récap trésorerie'!DI12</f>
        <v>44001</v>
      </c>
      <c r="DK12" s="116">
        <f>'Récap trésorerie'!DJ12</f>
        <v>44002</v>
      </c>
      <c r="DL12" s="116">
        <f>'Récap trésorerie'!DK12</f>
        <v>44003</v>
      </c>
      <c r="DM12" s="116">
        <f>'Récap trésorerie'!DL12</f>
        <v>44004</v>
      </c>
      <c r="DN12" s="116">
        <f>'Récap trésorerie'!DM12</f>
        <v>44005</v>
      </c>
      <c r="DO12" s="116">
        <f>'Récap trésorerie'!DN12</f>
        <v>44006</v>
      </c>
      <c r="DP12" s="116">
        <f>'Récap trésorerie'!DO12</f>
        <v>44007</v>
      </c>
      <c r="DQ12" s="116">
        <f>'Récap trésorerie'!DP12</f>
        <v>44008</v>
      </c>
      <c r="DR12" s="116">
        <f>'Récap trésorerie'!DQ12</f>
        <v>44009</v>
      </c>
      <c r="DS12" s="116">
        <f>'Récap trésorerie'!DR12</f>
        <v>44010</v>
      </c>
      <c r="DT12" s="116">
        <f>'Récap trésorerie'!DS12</f>
        <v>44011</v>
      </c>
      <c r="DU12" s="116">
        <f>'Récap trésorerie'!DT12</f>
        <v>44012</v>
      </c>
    </row>
    <row r="13" spans="1:125" x14ac:dyDescent="0.2">
      <c r="A13" s="51"/>
      <c r="B13" s="34"/>
      <c r="C13" s="49" t="s">
        <v>2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</row>
    <row r="14" spans="1:125" x14ac:dyDescent="0.2">
      <c r="A14" s="51"/>
      <c r="B14" s="34"/>
      <c r="C14" s="3" t="s">
        <v>42</v>
      </c>
      <c r="D14" s="36"/>
      <c r="E14" s="60">
        <v>3456</v>
      </c>
      <c r="F14" s="37"/>
      <c r="G14" s="37"/>
      <c r="H14" s="37"/>
      <c r="I14" s="37"/>
      <c r="J14" s="36"/>
      <c r="K14" s="36"/>
      <c r="L14" s="60">
        <f>E14</f>
        <v>3456</v>
      </c>
      <c r="M14" s="37"/>
      <c r="N14" s="37"/>
      <c r="O14" s="37"/>
      <c r="P14" s="37"/>
      <c r="Q14" s="36"/>
      <c r="R14" s="36"/>
      <c r="S14" s="60">
        <f>L14</f>
        <v>3456</v>
      </c>
      <c r="T14" s="37"/>
      <c r="U14" s="37"/>
      <c r="V14" s="37"/>
      <c r="W14" s="37"/>
      <c r="X14" s="36"/>
      <c r="Y14" s="36"/>
      <c r="Z14" s="48">
        <f>+S14</f>
        <v>3456</v>
      </c>
      <c r="AA14" s="37"/>
      <c r="AB14" s="37"/>
      <c r="AC14" s="37"/>
      <c r="AD14" s="37"/>
      <c r="AE14" s="36"/>
      <c r="AF14" s="36"/>
      <c r="AG14" s="48">
        <f>+Z14</f>
        <v>3456</v>
      </c>
      <c r="AH14" s="37"/>
      <c r="AI14" s="37"/>
      <c r="AJ14" s="37"/>
      <c r="AK14" s="37"/>
      <c r="AL14" s="36"/>
      <c r="AM14" s="36"/>
      <c r="AN14" s="48">
        <f>+AG14</f>
        <v>3456</v>
      </c>
      <c r="AO14" s="37"/>
      <c r="AP14" s="37"/>
      <c r="AQ14" s="37"/>
      <c r="AR14" s="37"/>
      <c r="AS14" s="36"/>
      <c r="AT14" s="36"/>
      <c r="AU14" s="48">
        <v>2000</v>
      </c>
      <c r="AV14" s="37"/>
      <c r="AW14" s="37"/>
      <c r="AX14" s="37"/>
      <c r="AY14" s="37"/>
      <c r="AZ14" s="36"/>
      <c r="BA14" s="36"/>
      <c r="BB14" s="48">
        <f>+AU14</f>
        <v>2000</v>
      </c>
      <c r="BC14" s="37"/>
      <c r="BD14" s="37"/>
      <c r="BE14" s="37"/>
      <c r="BF14" s="37"/>
      <c r="BG14" s="36"/>
      <c r="BH14" s="36"/>
      <c r="BI14" s="48">
        <f>+BB14</f>
        <v>2000</v>
      </c>
      <c r="BJ14" s="37"/>
      <c r="BK14" s="37"/>
      <c r="BL14" s="37"/>
      <c r="BM14" s="37"/>
      <c r="BN14" s="36"/>
      <c r="BO14" s="36"/>
      <c r="BP14" s="48">
        <f>+BI14</f>
        <v>2000</v>
      </c>
      <c r="BQ14" s="37"/>
      <c r="BR14" s="37"/>
      <c r="BS14" s="37"/>
      <c r="BT14" s="37"/>
      <c r="BU14" s="36"/>
      <c r="BV14" s="36"/>
      <c r="BW14" s="48">
        <f>+BP14</f>
        <v>2000</v>
      </c>
      <c r="BX14" s="37"/>
      <c r="BY14" s="37"/>
      <c r="BZ14" s="37"/>
      <c r="CA14" s="37"/>
      <c r="CB14" s="36"/>
      <c r="CC14" s="36"/>
      <c r="CD14" s="48">
        <f>+BW14</f>
        <v>2000</v>
      </c>
      <c r="CE14" s="37"/>
      <c r="CF14" s="37"/>
      <c r="CG14" s="37"/>
      <c r="CH14" s="37"/>
      <c r="CI14" s="36"/>
      <c r="CJ14" s="36"/>
      <c r="CK14" s="48">
        <f>+CD14</f>
        <v>2000</v>
      </c>
      <c r="CL14" s="37"/>
      <c r="CM14" s="37"/>
      <c r="CN14" s="37"/>
      <c r="CO14" s="37"/>
      <c r="CP14" s="36"/>
      <c r="CQ14" s="36"/>
      <c r="CR14" s="48">
        <f>+CK14</f>
        <v>2000</v>
      </c>
      <c r="CS14" s="37"/>
      <c r="CT14" s="37"/>
      <c r="CU14" s="37"/>
      <c r="CV14" s="37"/>
      <c r="CW14" s="36"/>
      <c r="CX14" s="36"/>
      <c r="CY14" s="48">
        <f>+CR14</f>
        <v>2000</v>
      </c>
      <c r="CZ14" s="37"/>
      <c r="DA14" s="37"/>
      <c r="DB14" s="37"/>
      <c r="DC14" s="37"/>
      <c r="DD14" s="36"/>
      <c r="DE14" s="36"/>
      <c r="DF14" s="48">
        <f>+CY14</f>
        <v>2000</v>
      </c>
      <c r="DG14" s="37"/>
      <c r="DH14" s="37"/>
      <c r="DI14" s="37"/>
      <c r="DJ14" s="37"/>
      <c r="DK14" s="36"/>
      <c r="DL14" s="36"/>
      <c r="DM14" s="48">
        <f>+DF14</f>
        <v>2000</v>
      </c>
      <c r="DN14" s="37"/>
      <c r="DO14" s="37"/>
      <c r="DP14" s="37"/>
      <c r="DQ14" s="37"/>
      <c r="DR14" s="36"/>
      <c r="DS14" s="36"/>
      <c r="DT14" s="48">
        <f>+DM14</f>
        <v>2000</v>
      </c>
      <c r="DU14" s="37"/>
    </row>
    <row r="15" spans="1:125" x14ac:dyDescent="0.2">
      <c r="A15" s="52" t="s">
        <v>78</v>
      </c>
      <c r="B15" s="34"/>
      <c r="C15" s="3" t="s">
        <v>43</v>
      </c>
      <c r="D15" s="36"/>
      <c r="E15" s="60">
        <v>345</v>
      </c>
      <c r="F15" s="37"/>
      <c r="G15" s="37"/>
      <c r="H15" s="37"/>
      <c r="I15" s="37"/>
      <c r="J15" s="36"/>
      <c r="K15" s="36"/>
      <c r="L15" s="37"/>
      <c r="M15" s="37"/>
      <c r="N15" s="37"/>
      <c r="O15" s="37"/>
      <c r="P15" s="37"/>
      <c r="Q15" s="36"/>
      <c r="R15" s="36"/>
      <c r="S15" s="37"/>
      <c r="T15" s="37"/>
      <c r="U15" s="37"/>
      <c r="V15" s="37"/>
      <c r="W15" s="37"/>
      <c r="X15" s="36"/>
      <c r="Y15" s="36"/>
      <c r="Z15" s="37"/>
      <c r="AA15" s="37"/>
      <c r="AB15" s="37"/>
      <c r="AC15" s="37"/>
      <c r="AD15" s="37"/>
      <c r="AE15" s="36"/>
      <c r="AF15" s="36"/>
      <c r="AG15" s="37"/>
      <c r="AH15" s="37"/>
      <c r="AI15" s="37"/>
      <c r="AJ15" s="48">
        <f>+E15</f>
        <v>345</v>
      </c>
      <c r="AK15" s="37"/>
      <c r="AL15" s="36"/>
      <c r="AM15" s="36"/>
      <c r="AN15" s="37"/>
      <c r="AO15" s="37"/>
      <c r="AP15" s="37"/>
      <c r="AQ15" s="37"/>
      <c r="AR15" s="37"/>
      <c r="AS15" s="36"/>
      <c r="AT15" s="36"/>
      <c r="AU15" s="37"/>
      <c r="AV15" s="37"/>
      <c r="AW15" s="37"/>
      <c r="AX15" s="37"/>
      <c r="AY15" s="37"/>
      <c r="AZ15" s="36"/>
      <c r="BA15" s="36"/>
      <c r="BB15" s="37"/>
      <c r="BC15" s="37"/>
      <c r="BD15" s="37"/>
      <c r="BE15" s="37"/>
      <c r="BF15" s="37"/>
      <c r="BG15" s="36"/>
      <c r="BH15" s="36"/>
      <c r="BI15" s="37"/>
      <c r="BJ15" s="37"/>
      <c r="BK15" s="37"/>
      <c r="BL15" s="37"/>
      <c r="BM15" s="37"/>
      <c r="BN15" s="36"/>
      <c r="BO15" s="36"/>
      <c r="BP15" s="48">
        <f>+AJ15</f>
        <v>345</v>
      </c>
      <c r="BQ15" s="37"/>
      <c r="BR15" s="37"/>
      <c r="BS15" s="37"/>
      <c r="BT15" s="37"/>
      <c r="BU15" s="36"/>
      <c r="BV15" s="36"/>
      <c r="BW15" s="37"/>
      <c r="BX15" s="37"/>
      <c r="BY15" s="37"/>
      <c r="BZ15" s="37"/>
      <c r="CA15" s="37"/>
      <c r="CB15" s="36"/>
      <c r="CC15" s="36"/>
      <c r="CD15" s="37"/>
      <c r="CE15" s="37"/>
      <c r="CF15" s="37"/>
      <c r="CG15" s="37"/>
      <c r="CH15" s="37"/>
      <c r="CI15" s="36"/>
      <c r="CJ15" s="36"/>
      <c r="CK15" s="37"/>
      <c r="CL15" s="37"/>
      <c r="CM15" s="37"/>
      <c r="CN15" s="37"/>
      <c r="CO15" s="37"/>
      <c r="CP15" s="36"/>
      <c r="CQ15" s="36"/>
      <c r="CR15" s="37"/>
      <c r="CS15" s="37"/>
      <c r="CT15" s="37"/>
      <c r="CU15" s="37"/>
      <c r="CV15" s="37"/>
      <c r="CW15" s="36"/>
      <c r="CX15" s="36"/>
      <c r="CY15" s="48">
        <f>BP15</f>
        <v>345</v>
      </c>
      <c r="CZ15" s="37"/>
      <c r="DA15" s="37"/>
      <c r="DB15" s="37"/>
      <c r="DC15" s="37"/>
      <c r="DD15" s="36"/>
      <c r="DE15" s="36"/>
      <c r="DF15" s="37"/>
      <c r="DG15" s="37"/>
      <c r="DH15" s="37"/>
      <c r="DI15" s="37"/>
      <c r="DJ15" s="37"/>
      <c r="DK15" s="36"/>
      <c r="DL15" s="36"/>
      <c r="DM15" s="37"/>
      <c r="DN15" s="37"/>
      <c r="DO15" s="37"/>
      <c r="DP15" s="37"/>
      <c r="DQ15" s="37"/>
      <c r="DR15" s="36"/>
      <c r="DS15" s="36"/>
      <c r="DT15" s="37"/>
      <c r="DU15" s="37"/>
    </row>
    <row r="16" spans="1:125" x14ac:dyDescent="0.2">
      <c r="A16" s="55"/>
      <c r="B16" s="34"/>
      <c r="C16" s="3" t="s">
        <v>44</v>
      </c>
      <c r="D16" s="36"/>
      <c r="E16" s="60">
        <v>567</v>
      </c>
      <c r="F16" s="37"/>
      <c r="G16" s="37"/>
      <c r="H16" s="37"/>
      <c r="I16" s="37"/>
      <c r="J16" s="36"/>
      <c r="K16" s="36"/>
      <c r="L16" s="37"/>
      <c r="M16" s="37"/>
      <c r="N16" s="37"/>
      <c r="O16" s="37"/>
      <c r="P16" s="37"/>
      <c r="Q16" s="36"/>
      <c r="R16" s="36"/>
      <c r="S16" s="37"/>
      <c r="T16" s="37"/>
      <c r="U16" s="37"/>
      <c r="V16" s="37"/>
      <c r="W16" s="37"/>
      <c r="X16" s="36"/>
      <c r="Y16" s="36"/>
      <c r="Z16" s="37"/>
      <c r="AA16" s="37"/>
      <c r="AB16" s="37"/>
      <c r="AC16" s="37"/>
      <c r="AD16" s="37"/>
      <c r="AE16" s="36"/>
      <c r="AF16" s="36"/>
      <c r="AG16" s="37"/>
      <c r="AH16" s="37"/>
      <c r="AI16" s="37"/>
      <c r="AJ16" s="48">
        <f t="shared" ref="AJ16" si="0">+E16</f>
        <v>567</v>
      </c>
      <c r="AK16" s="37"/>
      <c r="AL16" s="36"/>
      <c r="AM16" s="36"/>
      <c r="AN16" s="37"/>
      <c r="AO16" s="37"/>
      <c r="AP16" s="37"/>
      <c r="AQ16" s="37"/>
      <c r="AR16" s="37"/>
      <c r="AS16" s="36"/>
      <c r="AT16" s="36"/>
      <c r="AU16" s="37"/>
      <c r="AV16" s="37"/>
      <c r="AW16" s="37"/>
      <c r="AX16" s="37"/>
      <c r="AY16" s="37"/>
      <c r="AZ16" s="36"/>
      <c r="BA16" s="36"/>
      <c r="BB16" s="37"/>
      <c r="BC16" s="37"/>
      <c r="BD16" s="37"/>
      <c r="BE16" s="37"/>
      <c r="BF16" s="37"/>
      <c r="BG16" s="36"/>
      <c r="BH16" s="36"/>
      <c r="BI16" s="37"/>
      <c r="BJ16" s="37"/>
      <c r="BK16" s="37"/>
      <c r="BL16" s="37"/>
      <c r="BM16" s="37"/>
      <c r="BN16" s="36"/>
      <c r="BO16" s="36"/>
      <c r="BP16" s="48">
        <f t="shared" ref="BP16" si="1">+AJ16</f>
        <v>567</v>
      </c>
      <c r="BQ16" s="37"/>
      <c r="BR16" s="37"/>
      <c r="BS16" s="37"/>
      <c r="BT16" s="37"/>
      <c r="BU16" s="36"/>
      <c r="BV16" s="36"/>
      <c r="BW16" s="37"/>
      <c r="BX16" s="37"/>
      <c r="BY16" s="37"/>
      <c r="BZ16" s="37"/>
      <c r="CA16" s="37"/>
      <c r="CB16" s="36"/>
      <c r="CC16" s="36"/>
      <c r="CD16" s="37"/>
      <c r="CE16" s="37"/>
      <c r="CF16" s="37"/>
      <c r="CG16" s="37"/>
      <c r="CH16" s="37"/>
      <c r="CI16" s="36"/>
      <c r="CJ16" s="36"/>
      <c r="CK16" s="37"/>
      <c r="CL16" s="37"/>
      <c r="CM16" s="37"/>
      <c r="CN16" s="37"/>
      <c r="CO16" s="37"/>
      <c r="CP16" s="36"/>
      <c r="CQ16" s="36"/>
      <c r="CR16" s="37"/>
      <c r="CS16" s="37"/>
      <c r="CT16" s="37"/>
      <c r="CU16" s="37"/>
      <c r="CV16" s="37"/>
      <c r="CW16" s="36"/>
      <c r="CX16" s="36"/>
      <c r="CY16" s="48">
        <f t="shared" ref="CY16:CY17" si="2">BP16</f>
        <v>567</v>
      </c>
      <c r="CZ16" s="37"/>
      <c r="DA16" s="37"/>
      <c r="DB16" s="37"/>
      <c r="DC16" s="37"/>
      <c r="DD16" s="36"/>
      <c r="DE16" s="36"/>
      <c r="DF16" s="37"/>
      <c r="DG16" s="37"/>
      <c r="DH16" s="37"/>
      <c r="DI16" s="37"/>
      <c r="DJ16" s="37"/>
      <c r="DK16" s="36"/>
      <c r="DL16" s="36"/>
      <c r="DM16" s="37"/>
      <c r="DN16" s="37"/>
      <c r="DO16" s="37"/>
      <c r="DP16" s="37"/>
      <c r="DQ16" s="37"/>
      <c r="DR16" s="36"/>
      <c r="DS16" s="36"/>
      <c r="DT16" s="37"/>
      <c r="DU16" s="37"/>
    </row>
    <row r="17" spans="1:125" x14ac:dyDescent="0.2">
      <c r="A17" s="55"/>
      <c r="B17" s="35"/>
      <c r="C17" s="3" t="s">
        <v>45</v>
      </c>
      <c r="D17" s="36"/>
      <c r="E17" s="60">
        <v>2500</v>
      </c>
      <c r="F17" s="37"/>
      <c r="G17" s="37"/>
      <c r="H17" s="37"/>
      <c r="I17" s="37"/>
      <c r="J17" s="36"/>
      <c r="K17" s="36"/>
      <c r="L17" s="37"/>
      <c r="M17" s="37"/>
      <c r="N17" s="37"/>
      <c r="O17" s="37"/>
      <c r="P17" s="37"/>
      <c r="Q17" s="36"/>
      <c r="R17" s="36"/>
      <c r="S17" s="37"/>
      <c r="T17" s="37"/>
      <c r="U17" s="37"/>
      <c r="V17" s="37"/>
      <c r="W17" s="37"/>
      <c r="X17" s="36"/>
      <c r="Y17" s="36"/>
      <c r="Z17" s="37"/>
      <c r="AA17" s="37"/>
      <c r="AB17" s="37"/>
      <c r="AC17" s="37"/>
      <c r="AD17" s="37"/>
      <c r="AE17" s="36"/>
      <c r="AF17" s="36"/>
      <c r="AG17" s="37"/>
      <c r="AH17" s="37"/>
      <c r="AI17" s="37"/>
      <c r="AJ17" s="48">
        <v>0</v>
      </c>
      <c r="AK17" s="37"/>
      <c r="AL17" s="36"/>
      <c r="AM17" s="36"/>
      <c r="AN17" s="37"/>
      <c r="AO17" s="37"/>
      <c r="AP17" s="37"/>
      <c r="AQ17" s="37"/>
      <c r="AR17" s="37"/>
      <c r="AS17" s="36"/>
      <c r="AT17" s="36"/>
      <c r="AU17" s="37"/>
      <c r="AV17" s="37"/>
      <c r="AW17" s="37"/>
      <c r="AX17" s="37"/>
      <c r="AY17" s="37"/>
      <c r="AZ17" s="36"/>
      <c r="BA17" s="36"/>
      <c r="BB17" s="37"/>
      <c r="BC17" s="37"/>
      <c r="BD17" s="37"/>
      <c r="BE17" s="37"/>
      <c r="BF17" s="37"/>
      <c r="BG17" s="36"/>
      <c r="BH17" s="36"/>
      <c r="BI17" s="37"/>
      <c r="BJ17" s="37"/>
      <c r="BK17" s="37"/>
      <c r="BL17" s="37"/>
      <c r="BM17" s="37"/>
      <c r="BN17" s="36"/>
      <c r="BO17" s="36"/>
      <c r="BP17" s="48">
        <v>0</v>
      </c>
      <c r="BQ17" s="37"/>
      <c r="BR17" s="37"/>
      <c r="BS17" s="37"/>
      <c r="BT17" s="37"/>
      <c r="BU17" s="36"/>
      <c r="BV17" s="36"/>
      <c r="BW17" s="37"/>
      <c r="BX17" s="37"/>
      <c r="BY17" s="37"/>
      <c r="BZ17" s="37"/>
      <c r="CA17" s="37"/>
      <c r="CB17" s="36"/>
      <c r="CC17" s="36"/>
      <c r="CD17" s="37"/>
      <c r="CE17" s="37"/>
      <c r="CF17" s="37"/>
      <c r="CG17" s="37"/>
      <c r="CH17" s="37"/>
      <c r="CI17" s="36"/>
      <c r="CJ17" s="36"/>
      <c r="CK17" s="37"/>
      <c r="CL17" s="37"/>
      <c r="CM17" s="37"/>
      <c r="CN17" s="37"/>
      <c r="CO17" s="37"/>
      <c r="CP17" s="36"/>
      <c r="CQ17" s="36"/>
      <c r="CR17" s="37"/>
      <c r="CS17" s="37"/>
      <c r="CT17" s="37"/>
      <c r="CU17" s="37"/>
      <c r="CV17" s="37"/>
      <c r="CW17" s="36"/>
      <c r="CX17" s="36"/>
      <c r="CY17" s="48">
        <f t="shared" si="2"/>
        <v>0</v>
      </c>
      <c r="CZ17" s="37"/>
      <c r="DA17" s="37"/>
      <c r="DB17" s="37"/>
      <c r="DC17" s="37"/>
      <c r="DD17" s="36"/>
      <c r="DE17" s="36"/>
      <c r="DF17" s="37"/>
      <c r="DG17" s="37"/>
      <c r="DH17" s="37"/>
      <c r="DI17" s="37"/>
      <c r="DJ17" s="37"/>
      <c r="DK17" s="36"/>
      <c r="DL17" s="36"/>
      <c r="DM17" s="37"/>
      <c r="DN17" s="37"/>
      <c r="DO17" s="37"/>
      <c r="DP17" s="37"/>
      <c r="DQ17" s="37"/>
      <c r="DR17" s="36"/>
      <c r="DS17" s="36"/>
      <c r="DT17" s="37"/>
      <c r="DU17" s="37"/>
    </row>
    <row r="18" spans="1:125" x14ac:dyDescent="0.2">
      <c r="A18" s="54" t="s">
        <v>109</v>
      </c>
      <c r="C18" s="3" t="s">
        <v>46</v>
      </c>
      <c r="D18" s="36"/>
      <c r="E18" s="37"/>
      <c r="F18" s="37"/>
      <c r="G18" s="38"/>
      <c r="H18" s="37"/>
      <c r="I18" s="37"/>
      <c r="J18" s="36"/>
      <c r="K18" s="36"/>
      <c r="L18" s="37"/>
      <c r="M18" s="37"/>
      <c r="N18" s="38"/>
      <c r="O18" s="60">
        <v>25000</v>
      </c>
      <c r="P18" s="37"/>
      <c r="Q18" s="36"/>
      <c r="R18" s="36"/>
      <c r="S18" s="37"/>
      <c r="T18" s="37"/>
      <c r="U18" s="38"/>
      <c r="V18" s="37"/>
      <c r="W18" s="37"/>
      <c r="X18" s="36"/>
      <c r="Y18" s="36"/>
      <c r="Z18" s="37"/>
      <c r="AA18" s="37"/>
      <c r="AB18" s="38"/>
      <c r="AC18" s="37"/>
      <c r="AD18" s="37"/>
      <c r="AE18" s="36"/>
      <c r="AF18" s="36"/>
      <c r="AG18" s="37"/>
      <c r="AH18" s="37"/>
      <c r="AI18" s="38"/>
      <c r="AJ18" s="37"/>
      <c r="AK18" s="37"/>
      <c r="AL18" s="36"/>
      <c r="AM18" s="36"/>
      <c r="AN18" s="37"/>
      <c r="AO18" s="37"/>
      <c r="AP18" s="38"/>
      <c r="AQ18" s="37"/>
      <c r="AR18" s="37"/>
      <c r="AS18" s="36"/>
      <c r="AT18" s="36"/>
      <c r="AU18" s="38"/>
      <c r="AV18" s="111">
        <f>+O18</f>
        <v>25000</v>
      </c>
      <c r="AW18" s="38"/>
      <c r="AX18" s="37"/>
      <c r="AY18" s="37"/>
      <c r="AZ18" s="36"/>
      <c r="BA18" s="36"/>
      <c r="BB18" s="37"/>
      <c r="BC18" s="37"/>
      <c r="BD18" s="38"/>
      <c r="BE18" s="37"/>
      <c r="BF18" s="37"/>
      <c r="BG18" s="36"/>
      <c r="BH18" s="36"/>
      <c r="BI18" s="37"/>
      <c r="BJ18" s="37"/>
      <c r="BK18" s="37"/>
      <c r="BL18" s="37"/>
      <c r="BM18" s="37"/>
      <c r="BN18" s="36"/>
      <c r="BO18" s="36"/>
      <c r="BP18" s="37"/>
      <c r="BQ18" s="37"/>
      <c r="BR18" s="37"/>
      <c r="BS18" s="37"/>
      <c r="BT18" s="37"/>
      <c r="BU18" s="36"/>
      <c r="BV18" s="36"/>
      <c r="BW18" s="37"/>
      <c r="BX18" s="37"/>
      <c r="BY18" s="37"/>
      <c r="BZ18" s="75">
        <v>15000</v>
      </c>
      <c r="CA18" s="37"/>
      <c r="CB18" s="36"/>
      <c r="CC18" s="36"/>
      <c r="CD18" s="37"/>
      <c r="CE18" s="37"/>
      <c r="CF18" s="37"/>
      <c r="CG18" s="37"/>
      <c r="CH18" s="37"/>
      <c r="CI18" s="36"/>
      <c r="CJ18" s="36"/>
      <c r="CK18" s="37"/>
      <c r="CL18" s="37"/>
      <c r="CM18" s="37"/>
      <c r="CN18" s="37"/>
      <c r="CO18" s="37"/>
      <c r="CP18" s="36"/>
      <c r="CQ18" s="36"/>
      <c r="CR18" s="37"/>
      <c r="CS18" s="37"/>
      <c r="CT18" s="37"/>
      <c r="CU18" s="37"/>
      <c r="CV18" s="37"/>
      <c r="CW18" s="36"/>
      <c r="CX18" s="36"/>
      <c r="CY18" s="37"/>
      <c r="CZ18" s="37"/>
      <c r="DA18" s="37"/>
      <c r="DB18" s="37"/>
      <c r="DC18" s="75">
        <f>+BZ18</f>
        <v>15000</v>
      </c>
      <c r="DD18" s="36"/>
      <c r="DE18" s="36"/>
      <c r="DF18" s="37"/>
      <c r="DG18" s="37"/>
      <c r="DH18" s="37"/>
      <c r="DI18" s="37"/>
      <c r="DJ18" s="37"/>
      <c r="DK18" s="36"/>
      <c r="DL18" s="36"/>
      <c r="DM18" s="37"/>
      <c r="DN18" s="37"/>
      <c r="DO18" s="37"/>
      <c r="DP18" s="37"/>
      <c r="DQ18" s="37"/>
      <c r="DR18" s="36"/>
      <c r="DS18" s="36"/>
      <c r="DT18" s="37"/>
      <c r="DU18" s="37"/>
    </row>
    <row r="19" spans="1:125" x14ac:dyDescent="0.2">
      <c r="A19" s="55"/>
      <c r="C19" s="3" t="s">
        <v>47</v>
      </c>
      <c r="D19" s="36"/>
      <c r="E19" s="37"/>
      <c r="F19" s="37"/>
      <c r="G19" s="37"/>
      <c r="H19" s="37"/>
      <c r="I19" s="37"/>
      <c r="J19" s="36"/>
      <c r="K19" s="36"/>
      <c r="L19" s="37"/>
      <c r="M19" s="37"/>
      <c r="N19" s="37"/>
      <c r="O19" s="37"/>
      <c r="P19" s="37"/>
      <c r="Q19" s="36"/>
      <c r="R19" s="36"/>
      <c r="S19" s="37"/>
      <c r="T19" s="37"/>
      <c r="U19" s="37"/>
      <c r="V19" s="37"/>
      <c r="W19" s="37"/>
      <c r="X19" s="36"/>
      <c r="Y19" s="36"/>
      <c r="Z19" s="37"/>
      <c r="AA19" s="37"/>
      <c r="AB19" s="37"/>
      <c r="AC19" s="37"/>
      <c r="AD19" s="37"/>
      <c r="AE19" s="36"/>
      <c r="AF19" s="36"/>
      <c r="AG19" s="37"/>
      <c r="AH19" s="37"/>
      <c r="AI19" s="37"/>
      <c r="AJ19" s="37"/>
      <c r="AK19" s="37"/>
      <c r="AL19" s="36"/>
      <c r="AM19" s="36"/>
      <c r="AN19" s="37"/>
      <c r="AO19" s="37"/>
      <c r="AP19" s="37"/>
      <c r="AQ19" s="37"/>
      <c r="AR19" s="37"/>
      <c r="AS19" s="36"/>
      <c r="AT19" s="36"/>
      <c r="AU19" s="37"/>
      <c r="AV19" s="37"/>
      <c r="AW19" s="37"/>
      <c r="AX19" s="37"/>
      <c r="AY19" s="37"/>
      <c r="AZ19" s="36"/>
      <c r="BA19" s="36"/>
      <c r="BB19" s="37"/>
      <c r="BC19" s="37"/>
      <c r="BD19" s="37"/>
      <c r="BE19" s="37"/>
      <c r="BF19" s="37"/>
      <c r="BG19" s="36"/>
      <c r="BH19" s="36"/>
      <c r="BI19" s="37"/>
      <c r="BJ19" s="37"/>
      <c r="BK19" s="37"/>
      <c r="BL19" s="37"/>
      <c r="BM19" s="37"/>
      <c r="BN19" s="36"/>
      <c r="BO19" s="36"/>
      <c r="BP19" s="37"/>
      <c r="BQ19" s="37"/>
      <c r="BR19" s="37"/>
      <c r="BS19" s="37"/>
      <c r="BT19" s="37"/>
      <c r="BU19" s="36"/>
      <c r="BV19" s="36"/>
      <c r="BW19" s="37"/>
      <c r="BX19" s="37"/>
      <c r="BY19" s="37"/>
      <c r="BZ19" s="37"/>
      <c r="CA19" s="37"/>
      <c r="CB19" s="36"/>
      <c r="CC19" s="36"/>
      <c r="CD19" s="37"/>
      <c r="CE19" s="37"/>
      <c r="CF19" s="37"/>
      <c r="CG19" s="37"/>
      <c r="CH19" s="37"/>
      <c r="CI19" s="36"/>
      <c r="CJ19" s="36"/>
      <c r="CK19" s="37"/>
      <c r="CL19" s="37"/>
      <c r="CM19" s="37"/>
      <c r="CN19" s="37"/>
      <c r="CO19" s="37"/>
      <c r="CP19" s="36"/>
      <c r="CQ19" s="36"/>
      <c r="CR19" s="37"/>
      <c r="CS19" s="37"/>
      <c r="CT19" s="37"/>
      <c r="CU19" s="37"/>
      <c r="CV19" s="37"/>
      <c r="CW19" s="36"/>
      <c r="CX19" s="36"/>
      <c r="CY19" s="37"/>
      <c r="CZ19" s="37"/>
      <c r="DA19" s="37"/>
      <c r="DB19" s="37"/>
      <c r="DC19" s="37"/>
      <c r="DD19" s="36"/>
      <c r="DE19" s="36"/>
      <c r="DF19" s="37"/>
      <c r="DG19" s="37"/>
      <c r="DH19" s="37"/>
      <c r="DI19" s="37"/>
      <c r="DJ19" s="37"/>
      <c r="DK19" s="36"/>
      <c r="DL19" s="36"/>
      <c r="DM19" s="37"/>
      <c r="DN19" s="37"/>
      <c r="DO19" s="37"/>
      <c r="DP19" s="37"/>
      <c r="DQ19" s="37"/>
      <c r="DR19" s="36"/>
      <c r="DS19" s="36"/>
      <c r="DT19" s="37"/>
      <c r="DU19" s="37"/>
    </row>
    <row r="20" spans="1:125" x14ac:dyDescent="0.2">
      <c r="A20" s="55" t="s">
        <v>83</v>
      </c>
      <c r="C20" s="3" t="s">
        <v>48</v>
      </c>
      <c r="D20" s="36"/>
      <c r="E20" s="37"/>
      <c r="F20" s="37"/>
      <c r="G20" s="37"/>
      <c r="H20" s="37"/>
      <c r="I20" s="37"/>
      <c r="J20" s="36"/>
      <c r="K20" s="36"/>
      <c r="L20" s="37"/>
      <c r="M20" s="37"/>
      <c r="N20" s="37"/>
      <c r="O20" s="37"/>
      <c r="P20" s="37"/>
      <c r="Q20" s="36"/>
      <c r="R20" s="36"/>
      <c r="S20" s="37"/>
      <c r="T20" s="37"/>
      <c r="U20" s="37"/>
      <c r="V20" s="37"/>
      <c r="W20" s="37"/>
      <c r="X20" s="36"/>
      <c r="Y20" s="36"/>
      <c r="Z20" s="37"/>
      <c r="AA20" s="37"/>
      <c r="AB20" s="37"/>
      <c r="AC20" s="37"/>
      <c r="AD20" s="37"/>
      <c r="AE20" s="36"/>
      <c r="AF20" s="36"/>
      <c r="AG20" s="37"/>
      <c r="AH20" s="37"/>
      <c r="AI20" s="37"/>
      <c r="AJ20" s="37"/>
      <c r="AK20" s="37"/>
      <c r="AL20" s="36"/>
      <c r="AM20" s="36"/>
      <c r="AN20" s="37"/>
      <c r="AO20" s="37"/>
      <c r="AP20" s="37"/>
      <c r="AQ20" s="37"/>
      <c r="AR20" s="37"/>
      <c r="AS20" s="36"/>
      <c r="AT20" s="36"/>
      <c r="AU20" s="37"/>
      <c r="AV20" s="37"/>
      <c r="AW20" s="37"/>
      <c r="AX20" s="37"/>
      <c r="AY20" s="37"/>
      <c r="AZ20" s="36"/>
      <c r="BA20" s="36"/>
      <c r="BB20" s="37"/>
      <c r="BC20" s="37"/>
      <c r="BD20" s="37"/>
      <c r="BE20" s="37"/>
      <c r="BF20" s="37"/>
      <c r="BG20" s="36"/>
      <c r="BH20" s="36"/>
      <c r="BI20" s="37"/>
      <c r="BJ20" s="37"/>
      <c r="BK20" s="37"/>
      <c r="BL20" s="37"/>
      <c r="BM20" s="37"/>
      <c r="BN20" s="36"/>
      <c r="BO20" s="36"/>
      <c r="BP20" s="37"/>
      <c r="BQ20" s="37"/>
      <c r="BR20" s="37"/>
      <c r="BS20" s="37"/>
      <c r="BT20" s="37"/>
      <c r="BU20" s="36"/>
      <c r="BV20" s="36"/>
      <c r="BW20" s="37"/>
      <c r="BX20" s="37"/>
      <c r="BY20" s="37"/>
      <c r="BZ20" s="37"/>
      <c r="CA20" s="37"/>
      <c r="CB20" s="36"/>
      <c r="CC20" s="36"/>
      <c r="CD20" s="37"/>
      <c r="CE20" s="37"/>
      <c r="CF20" s="37"/>
      <c r="CG20" s="37"/>
      <c r="CH20" s="37"/>
      <c r="CI20" s="36"/>
      <c r="CJ20" s="36"/>
      <c r="CK20" s="37"/>
      <c r="CL20" s="37"/>
      <c r="CM20" s="37"/>
      <c r="CN20" s="37"/>
      <c r="CO20" s="37"/>
      <c r="CP20" s="36"/>
      <c r="CQ20" s="36"/>
      <c r="CR20" s="37"/>
      <c r="CS20" s="37"/>
      <c r="CT20" s="37"/>
      <c r="CU20" s="37"/>
      <c r="CV20" s="37"/>
      <c r="CW20" s="36"/>
      <c r="CX20" s="36"/>
      <c r="CY20" s="37"/>
      <c r="CZ20" s="37"/>
      <c r="DA20" s="37"/>
      <c r="DB20" s="37"/>
      <c r="DC20" s="37"/>
      <c r="DD20" s="36"/>
      <c r="DE20" s="36"/>
      <c r="DF20" s="37"/>
      <c r="DG20" s="37"/>
      <c r="DH20" s="37"/>
      <c r="DI20" s="37"/>
      <c r="DJ20" s="37"/>
      <c r="DK20" s="36"/>
      <c r="DL20" s="36"/>
      <c r="DM20" s="37"/>
      <c r="DN20" s="37"/>
      <c r="DO20" s="37"/>
      <c r="DP20" s="37"/>
      <c r="DQ20" s="37"/>
      <c r="DR20" s="36"/>
      <c r="DS20" s="36"/>
      <c r="DT20" s="37"/>
      <c r="DU20" s="37"/>
    </row>
    <row r="21" spans="1:125" x14ac:dyDescent="0.2">
      <c r="A21" s="59" t="s">
        <v>84</v>
      </c>
      <c r="C21" s="3" t="s">
        <v>49</v>
      </c>
      <c r="D21" s="36"/>
      <c r="E21" s="37"/>
      <c r="F21" s="37"/>
      <c r="G21" s="37"/>
      <c r="H21" s="37"/>
      <c r="I21" s="37"/>
      <c r="J21" s="36"/>
      <c r="K21" s="36"/>
      <c r="L21" s="37"/>
      <c r="M21" s="37"/>
      <c r="N21" s="37"/>
      <c r="O21" s="37"/>
      <c r="P21" s="37"/>
      <c r="Q21" s="36"/>
      <c r="R21" s="36"/>
      <c r="S21" s="37"/>
      <c r="T21" s="37"/>
      <c r="U21" s="37"/>
      <c r="V21" s="37"/>
      <c r="W21" s="37"/>
      <c r="X21" s="36"/>
      <c r="Y21" s="36"/>
      <c r="Z21" s="37"/>
      <c r="AA21" s="37"/>
      <c r="AB21" s="37"/>
      <c r="AC21" s="37"/>
      <c r="AD21" s="37"/>
      <c r="AE21" s="36"/>
      <c r="AF21" s="36"/>
      <c r="AG21" s="37"/>
      <c r="AH21" s="37"/>
      <c r="AI21" s="37"/>
      <c r="AJ21" s="37"/>
      <c r="AK21" s="37"/>
      <c r="AL21" s="36"/>
      <c r="AM21" s="36"/>
      <c r="AN21" s="37"/>
      <c r="AO21" s="37"/>
      <c r="AP21" s="37"/>
      <c r="AQ21" s="37"/>
      <c r="AR21" s="37"/>
      <c r="AS21" s="36"/>
      <c r="AT21" s="36"/>
      <c r="AU21" s="37"/>
      <c r="AV21" s="37"/>
      <c r="AW21" s="37"/>
      <c r="AX21" s="37"/>
      <c r="AY21" s="37"/>
      <c r="AZ21" s="36"/>
      <c r="BA21" s="36"/>
      <c r="BB21" s="37"/>
      <c r="BC21" s="37"/>
      <c r="BD21" s="37"/>
      <c r="BE21" s="37"/>
      <c r="BF21" s="37"/>
      <c r="BG21" s="36"/>
      <c r="BH21" s="36"/>
      <c r="BI21" s="37"/>
      <c r="BJ21" s="37"/>
      <c r="BK21" s="37"/>
      <c r="BL21" s="37"/>
      <c r="BM21" s="37"/>
      <c r="BN21" s="36"/>
      <c r="BO21" s="36"/>
      <c r="BP21" s="37"/>
      <c r="BQ21" s="37"/>
      <c r="BR21" s="37"/>
      <c r="BS21" s="37"/>
      <c r="BT21" s="37"/>
      <c r="BU21" s="36"/>
      <c r="BV21" s="36"/>
      <c r="BW21" s="37"/>
      <c r="BX21" s="37"/>
      <c r="BY21" s="37"/>
      <c r="BZ21" s="37"/>
      <c r="CA21" s="37"/>
      <c r="CB21" s="36"/>
      <c r="CC21" s="36"/>
      <c r="CD21" s="37"/>
      <c r="CE21" s="37"/>
      <c r="CF21" s="37"/>
      <c r="CG21" s="37"/>
      <c r="CH21" s="37"/>
      <c r="CI21" s="36"/>
      <c r="CJ21" s="36"/>
      <c r="CK21" s="37"/>
      <c r="CL21" s="37"/>
      <c r="CM21" s="37"/>
      <c r="CN21" s="37"/>
      <c r="CO21" s="37"/>
      <c r="CP21" s="36"/>
      <c r="CQ21" s="36"/>
      <c r="CR21" s="37"/>
      <c r="CS21" s="37"/>
      <c r="CT21" s="37"/>
      <c r="CU21" s="37"/>
      <c r="CV21" s="37"/>
      <c r="CW21" s="36"/>
      <c r="CX21" s="36"/>
      <c r="CY21" s="37"/>
      <c r="CZ21" s="37"/>
      <c r="DA21" s="37"/>
      <c r="DB21" s="37"/>
      <c r="DC21" s="37"/>
      <c r="DD21" s="36"/>
      <c r="DE21" s="36"/>
      <c r="DF21" s="37"/>
      <c r="DG21" s="37"/>
      <c r="DH21" s="37"/>
      <c r="DI21" s="37"/>
      <c r="DJ21" s="37"/>
      <c r="DK21" s="36"/>
      <c r="DL21" s="36"/>
      <c r="DM21" s="37"/>
      <c r="DN21" s="37"/>
      <c r="DO21" s="37"/>
      <c r="DP21" s="37"/>
      <c r="DQ21" s="37"/>
      <c r="DR21" s="36"/>
      <c r="DS21" s="36"/>
      <c r="DT21" s="37"/>
      <c r="DU21" s="37"/>
    </row>
    <row r="22" spans="1:125" x14ac:dyDescent="0.2">
      <c r="A22" s="63"/>
      <c r="C22" s="3" t="s">
        <v>50</v>
      </c>
      <c r="D22" s="36"/>
      <c r="E22" s="37"/>
      <c r="F22" s="37"/>
      <c r="G22" s="37"/>
      <c r="H22" s="37"/>
      <c r="I22" s="37"/>
      <c r="J22" s="36"/>
      <c r="K22" s="36"/>
      <c r="L22" s="37"/>
      <c r="M22" s="37"/>
      <c r="N22" s="37"/>
      <c r="O22" s="37"/>
      <c r="P22" s="37"/>
      <c r="Q22" s="36"/>
      <c r="R22" s="36"/>
      <c r="S22" s="37"/>
      <c r="T22" s="37"/>
      <c r="U22" s="37"/>
      <c r="V22" s="37"/>
      <c r="W22" s="37"/>
      <c r="X22" s="36"/>
      <c r="Y22" s="36"/>
      <c r="Z22" s="37"/>
      <c r="AA22" s="37"/>
      <c r="AB22" s="37"/>
      <c r="AC22" s="37"/>
      <c r="AD22" s="37"/>
      <c r="AE22" s="36"/>
      <c r="AF22" s="36"/>
      <c r="AG22" s="37"/>
      <c r="AH22" s="37"/>
      <c r="AI22" s="37"/>
      <c r="AJ22" s="37"/>
      <c r="AK22" s="37"/>
      <c r="AL22" s="36"/>
      <c r="AM22" s="36"/>
      <c r="AN22" s="37"/>
      <c r="AO22" s="37"/>
      <c r="AP22" s="37"/>
      <c r="AQ22" s="37"/>
      <c r="AR22" s="37"/>
      <c r="AS22" s="36"/>
      <c r="AT22" s="36"/>
      <c r="AU22" s="37"/>
      <c r="AV22" s="37"/>
      <c r="AW22" s="37"/>
      <c r="AX22" s="37"/>
      <c r="AY22" s="37"/>
      <c r="AZ22" s="36"/>
      <c r="BA22" s="36"/>
      <c r="BB22" s="37"/>
      <c r="BC22" s="37"/>
      <c r="BD22" s="37"/>
      <c r="BE22" s="37"/>
      <c r="BF22" s="37"/>
      <c r="BG22" s="36"/>
      <c r="BH22" s="36"/>
      <c r="BI22" s="37"/>
      <c r="BJ22" s="37"/>
      <c r="BK22" s="37"/>
      <c r="BL22" s="37"/>
      <c r="BM22" s="37"/>
      <c r="BN22" s="36"/>
      <c r="BO22" s="36"/>
      <c r="BP22" s="37"/>
      <c r="BQ22" s="37"/>
      <c r="BR22" s="37"/>
      <c r="BS22" s="37"/>
      <c r="BT22" s="37"/>
      <c r="BU22" s="36"/>
      <c r="BV22" s="36"/>
      <c r="BW22" s="37"/>
      <c r="BX22" s="37"/>
      <c r="BY22" s="37"/>
      <c r="BZ22" s="37"/>
      <c r="CA22" s="37"/>
      <c r="CB22" s="36"/>
      <c r="CC22" s="36"/>
      <c r="CD22" s="37"/>
      <c r="CE22" s="37"/>
      <c r="CF22" s="37"/>
      <c r="CG22" s="37"/>
      <c r="CH22" s="37"/>
      <c r="CI22" s="36"/>
      <c r="CJ22" s="36"/>
      <c r="CK22" s="37"/>
      <c r="CL22" s="37"/>
      <c r="CM22" s="37"/>
      <c r="CN22" s="37"/>
      <c r="CO22" s="37"/>
      <c r="CP22" s="36"/>
      <c r="CQ22" s="36"/>
      <c r="CR22" s="37"/>
      <c r="CS22" s="37"/>
      <c r="CT22" s="37"/>
      <c r="CU22" s="37"/>
      <c r="CV22" s="37"/>
      <c r="CW22" s="36"/>
      <c r="CX22" s="36"/>
      <c r="CY22" s="37"/>
      <c r="CZ22" s="37"/>
      <c r="DA22" s="37"/>
      <c r="DB22" s="37"/>
      <c r="DC22" s="37"/>
      <c r="DD22" s="36"/>
      <c r="DE22" s="36"/>
      <c r="DF22" s="37"/>
      <c r="DG22" s="37"/>
      <c r="DH22" s="37"/>
      <c r="DI22" s="37"/>
      <c r="DJ22" s="37"/>
      <c r="DK22" s="36"/>
      <c r="DL22" s="36"/>
      <c r="DM22" s="37"/>
      <c r="DN22" s="37"/>
      <c r="DO22" s="37"/>
      <c r="DP22" s="37"/>
      <c r="DQ22" s="37"/>
      <c r="DR22" s="36"/>
      <c r="DS22" s="36"/>
      <c r="DT22" s="37"/>
      <c r="DU22" s="37"/>
    </row>
    <row r="23" spans="1:125" x14ac:dyDescent="0.2">
      <c r="A23" s="63" t="s">
        <v>99</v>
      </c>
      <c r="C23" s="3" t="s">
        <v>51</v>
      </c>
      <c r="D23" s="36"/>
      <c r="E23" s="37"/>
      <c r="F23" s="37"/>
      <c r="G23" s="37"/>
      <c r="H23" s="37"/>
      <c r="I23" s="37"/>
      <c r="J23" s="36"/>
      <c r="K23" s="36"/>
      <c r="L23" s="37"/>
      <c r="M23" s="37"/>
      <c r="N23" s="37"/>
      <c r="O23" s="37"/>
      <c r="P23" s="37"/>
      <c r="Q23" s="36"/>
      <c r="R23" s="36"/>
      <c r="S23" s="37"/>
      <c r="T23" s="37"/>
      <c r="U23" s="37"/>
      <c r="V23" s="37"/>
      <c r="W23" s="37"/>
      <c r="X23" s="36"/>
      <c r="Y23" s="36"/>
      <c r="Z23" s="37"/>
      <c r="AA23" s="37"/>
      <c r="AB23" s="37"/>
      <c r="AC23" s="37"/>
      <c r="AD23" s="37"/>
      <c r="AE23" s="36"/>
      <c r="AF23" s="36"/>
      <c r="AG23" s="37"/>
      <c r="AH23" s="37"/>
      <c r="AI23" s="37"/>
      <c r="AJ23" s="37"/>
      <c r="AK23" s="37"/>
      <c r="AL23" s="36"/>
      <c r="AM23" s="36"/>
      <c r="AN23" s="37"/>
      <c r="AO23" s="37"/>
      <c r="AP23" s="37"/>
      <c r="AQ23" s="37"/>
      <c r="AR23" s="37"/>
      <c r="AS23" s="36"/>
      <c r="AT23" s="36"/>
      <c r="AU23" s="37"/>
      <c r="AV23" s="37"/>
      <c r="AW23" s="37"/>
      <c r="AX23" s="37"/>
      <c r="AY23" s="37"/>
      <c r="AZ23" s="36"/>
      <c r="BA23" s="36"/>
      <c r="BB23" s="37"/>
      <c r="BC23" s="37"/>
      <c r="BD23" s="37"/>
      <c r="BE23" s="37"/>
      <c r="BF23" s="37"/>
      <c r="BG23" s="36"/>
      <c r="BH23" s="36"/>
      <c r="BI23" s="37"/>
      <c r="BJ23" s="37"/>
      <c r="BK23" s="37"/>
      <c r="BL23" s="37"/>
      <c r="BM23" s="37"/>
      <c r="BN23" s="36"/>
      <c r="BO23" s="36"/>
      <c r="BP23" s="37"/>
      <c r="BQ23" s="37"/>
      <c r="BR23" s="37"/>
      <c r="BS23" s="37"/>
      <c r="BT23" s="37"/>
      <c r="BU23" s="36"/>
      <c r="BV23" s="36"/>
      <c r="BW23" s="37"/>
      <c r="BX23" s="37"/>
      <c r="BY23" s="37"/>
      <c r="BZ23" s="37"/>
      <c r="CA23" s="37"/>
      <c r="CB23" s="36"/>
      <c r="CC23" s="36"/>
      <c r="CD23" s="37"/>
      <c r="CE23" s="37"/>
      <c r="CF23" s="37"/>
      <c r="CG23" s="37"/>
      <c r="CH23" s="37"/>
      <c r="CI23" s="36"/>
      <c r="CJ23" s="36"/>
      <c r="CK23" s="37"/>
      <c r="CL23" s="37"/>
      <c r="CM23" s="37"/>
      <c r="CN23" s="37"/>
      <c r="CO23" s="37"/>
      <c r="CP23" s="36"/>
      <c r="CQ23" s="36"/>
      <c r="CR23" s="37"/>
      <c r="CS23" s="37"/>
      <c r="CT23" s="37"/>
      <c r="CU23" s="37"/>
      <c r="CV23" s="37"/>
      <c r="CW23" s="36"/>
      <c r="CX23" s="36"/>
      <c r="CY23" s="37"/>
      <c r="CZ23" s="37"/>
      <c r="DA23" s="37"/>
      <c r="DB23" s="37"/>
      <c r="DC23" s="37"/>
      <c r="DD23" s="36"/>
      <c r="DE23" s="36"/>
      <c r="DF23" s="37"/>
      <c r="DG23" s="37"/>
      <c r="DH23" s="37"/>
      <c r="DI23" s="37"/>
      <c r="DJ23" s="37"/>
      <c r="DK23" s="36"/>
      <c r="DL23" s="36"/>
      <c r="DM23" s="37"/>
      <c r="DN23" s="37"/>
      <c r="DO23" s="37"/>
      <c r="DP23" s="37"/>
      <c r="DQ23" s="37"/>
      <c r="DR23" s="36"/>
      <c r="DS23" s="36"/>
      <c r="DT23" s="37"/>
      <c r="DU23" s="37"/>
    </row>
    <row r="24" spans="1:125" x14ac:dyDescent="0.2">
      <c r="A24" s="63"/>
      <c r="C24" s="49" t="s">
        <v>74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</row>
    <row r="25" spans="1:125" s="2" customFormat="1" x14ac:dyDescent="0.2">
      <c r="A25" s="59"/>
      <c r="C25" s="3" t="s">
        <v>52</v>
      </c>
      <c r="D25" s="36"/>
      <c r="E25" s="39"/>
      <c r="F25" s="39"/>
      <c r="G25" s="39"/>
      <c r="H25" s="60">
        <v>5000</v>
      </c>
      <c r="I25" s="39"/>
      <c r="J25" s="36"/>
      <c r="K25" s="36"/>
      <c r="L25" s="39"/>
      <c r="M25" s="39"/>
      <c r="N25" s="39"/>
      <c r="O25" s="60">
        <f>+H25</f>
        <v>5000</v>
      </c>
      <c r="P25" s="39"/>
      <c r="Q25" s="36"/>
      <c r="R25" s="36"/>
      <c r="S25" s="39"/>
      <c r="T25" s="39"/>
      <c r="U25" s="39"/>
      <c r="V25" s="60">
        <f>O25</f>
        <v>5000</v>
      </c>
      <c r="W25" s="39"/>
      <c r="X25" s="36"/>
      <c r="Y25" s="36"/>
      <c r="Z25" s="39"/>
      <c r="AA25" s="39"/>
      <c r="AB25" s="39"/>
      <c r="AC25" s="68">
        <f>V25</f>
        <v>5000</v>
      </c>
      <c r="AD25" s="39"/>
      <c r="AE25" s="36"/>
      <c r="AF25" s="36"/>
      <c r="AG25" s="39"/>
      <c r="AH25" s="39"/>
      <c r="AI25" s="39"/>
      <c r="AJ25" s="68">
        <f>AC25</f>
        <v>5000</v>
      </c>
      <c r="AK25" s="37"/>
      <c r="AL25" s="36"/>
      <c r="AM25" s="36"/>
      <c r="AN25" s="39"/>
      <c r="AO25" s="39"/>
      <c r="AP25" s="39"/>
      <c r="AQ25" s="62">
        <v>2500</v>
      </c>
      <c r="AR25" s="37"/>
      <c r="AS25" s="36"/>
      <c r="AT25" s="36"/>
      <c r="AU25" s="37"/>
      <c r="AV25" s="37"/>
      <c r="AW25" s="37"/>
      <c r="AX25" s="62">
        <v>2500</v>
      </c>
      <c r="AY25" s="37"/>
      <c r="AZ25" s="36"/>
      <c r="BA25" s="36"/>
      <c r="BB25" s="37"/>
      <c r="BC25" s="37"/>
      <c r="BD25" s="37"/>
      <c r="BE25" s="62">
        <v>1000</v>
      </c>
      <c r="BF25" s="37"/>
      <c r="BG25" s="36"/>
      <c r="BH25" s="36"/>
      <c r="BI25" s="39"/>
      <c r="BJ25" s="39"/>
      <c r="BK25" s="39"/>
      <c r="BL25" s="75">
        <f>BE25</f>
        <v>1000</v>
      </c>
      <c r="BM25" s="39"/>
      <c r="BN25" s="36"/>
      <c r="BO25" s="36"/>
      <c r="BP25" s="39"/>
      <c r="BQ25" s="39"/>
      <c r="BR25" s="39"/>
      <c r="BS25" s="75">
        <f>BL25</f>
        <v>1000</v>
      </c>
      <c r="BT25" s="39"/>
      <c r="BU25" s="36"/>
      <c r="BV25" s="36"/>
      <c r="BW25" s="39"/>
      <c r="BX25" s="39"/>
      <c r="BY25" s="39"/>
      <c r="BZ25" s="75">
        <f>BS25</f>
        <v>1000</v>
      </c>
      <c r="CA25" s="39"/>
      <c r="CB25" s="36"/>
      <c r="CC25" s="36"/>
      <c r="CD25" s="39"/>
      <c r="CE25" s="39"/>
      <c r="CF25" s="39"/>
      <c r="CG25" s="75">
        <f>BZ25</f>
        <v>1000</v>
      </c>
      <c r="CH25" s="39"/>
      <c r="CI25" s="36"/>
      <c r="CJ25" s="36"/>
      <c r="CK25" s="39"/>
      <c r="CL25" s="39"/>
      <c r="CM25" s="39"/>
      <c r="CN25" s="75">
        <f>CG25</f>
        <v>1000</v>
      </c>
      <c r="CO25" s="39"/>
      <c r="CP25" s="36"/>
      <c r="CQ25" s="36"/>
      <c r="CR25" s="39"/>
      <c r="CS25" s="39"/>
      <c r="CT25" s="39"/>
      <c r="CU25" s="75">
        <v>1500</v>
      </c>
      <c r="CV25" s="39"/>
      <c r="CW25" s="36"/>
      <c r="CX25" s="36"/>
      <c r="CY25" s="39"/>
      <c r="CZ25" s="39"/>
      <c r="DA25" s="39"/>
      <c r="DB25" s="75">
        <f>CU25</f>
        <v>1500</v>
      </c>
      <c r="DC25" s="39"/>
      <c r="DD25" s="36"/>
      <c r="DE25" s="36"/>
      <c r="DF25" s="39"/>
      <c r="DG25" s="39"/>
      <c r="DH25" s="39"/>
      <c r="DI25" s="75">
        <f>DB25</f>
        <v>1500</v>
      </c>
      <c r="DJ25" s="39"/>
      <c r="DK25" s="36"/>
      <c r="DL25" s="36"/>
      <c r="DM25" s="39"/>
      <c r="DN25" s="39"/>
      <c r="DO25" s="39"/>
      <c r="DP25" s="75">
        <f>DI25</f>
        <v>1500</v>
      </c>
      <c r="DQ25" s="39"/>
      <c r="DR25" s="36"/>
      <c r="DS25" s="36"/>
      <c r="DT25" s="39"/>
      <c r="DU25" s="39"/>
    </row>
    <row r="26" spans="1:125" x14ac:dyDescent="0.2">
      <c r="A26" s="53" t="s">
        <v>1</v>
      </c>
      <c r="C26" s="3" t="s">
        <v>53</v>
      </c>
      <c r="D26" s="36"/>
      <c r="E26" s="37"/>
      <c r="F26" s="37"/>
      <c r="G26" s="37"/>
      <c r="H26" s="37"/>
      <c r="I26" s="37"/>
      <c r="J26" s="36"/>
      <c r="K26" s="36"/>
      <c r="L26" s="37"/>
      <c r="M26" s="37"/>
      <c r="N26" s="37"/>
      <c r="O26" s="37"/>
      <c r="P26" s="37"/>
      <c r="Q26" s="36"/>
      <c r="R26" s="36"/>
      <c r="S26" s="37"/>
      <c r="T26" s="37"/>
      <c r="U26" s="37"/>
      <c r="V26" s="37"/>
      <c r="W26" s="37"/>
      <c r="X26" s="36"/>
      <c r="Y26" s="36"/>
      <c r="Z26" s="37"/>
      <c r="AA26" s="37"/>
      <c r="AB26" s="37"/>
      <c r="AC26" s="37"/>
      <c r="AD26" s="37"/>
      <c r="AE26" s="36"/>
      <c r="AF26" s="36"/>
      <c r="AG26" s="37"/>
      <c r="AH26" s="37"/>
      <c r="AI26" s="37"/>
      <c r="AJ26" s="37"/>
      <c r="AK26" s="37"/>
      <c r="AL26" s="36"/>
      <c r="AM26" s="36"/>
      <c r="AN26" s="37"/>
      <c r="AO26" s="37"/>
      <c r="AP26" s="37"/>
      <c r="AQ26" s="37"/>
      <c r="AR26" s="37"/>
      <c r="AS26" s="36"/>
      <c r="AT26" s="36"/>
      <c r="AU26" s="37"/>
      <c r="AV26" s="37"/>
      <c r="AW26" s="37"/>
      <c r="AX26" s="37"/>
      <c r="AY26" s="37"/>
      <c r="AZ26" s="36"/>
      <c r="BA26" s="36"/>
      <c r="BB26" s="37"/>
      <c r="BC26" s="37"/>
      <c r="BD26" s="37"/>
      <c r="BE26" s="37"/>
      <c r="BF26" s="37"/>
      <c r="BG26" s="36"/>
      <c r="BH26" s="36"/>
      <c r="BI26" s="37"/>
      <c r="BJ26" s="37"/>
      <c r="BK26" s="37"/>
      <c r="BL26" s="76"/>
      <c r="BM26" s="37"/>
      <c r="BN26" s="36"/>
      <c r="BO26" s="36"/>
      <c r="BP26" s="37"/>
      <c r="BQ26" s="37"/>
      <c r="BR26" s="37"/>
      <c r="BS26" s="76"/>
      <c r="BT26" s="37"/>
      <c r="BU26" s="36"/>
      <c r="BV26" s="36"/>
      <c r="BW26" s="37"/>
      <c r="BX26" s="37"/>
      <c r="BY26" s="37"/>
      <c r="BZ26" s="76"/>
      <c r="CA26" s="37"/>
      <c r="CB26" s="36"/>
      <c r="CC26" s="36"/>
      <c r="CD26" s="37"/>
      <c r="CE26" s="37"/>
      <c r="CF26" s="37"/>
      <c r="CG26" s="76"/>
      <c r="CH26" s="37"/>
      <c r="CI26" s="36"/>
      <c r="CJ26" s="36"/>
      <c r="CK26" s="37"/>
      <c r="CL26" s="37"/>
      <c r="CM26" s="37"/>
      <c r="CN26" s="76"/>
      <c r="CO26" s="37"/>
      <c r="CP26" s="36"/>
      <c r="CQ26" s="36"/>
      <c r="CR26" s="37"/>
      <c r="CS26" s="37"/>
      <c r="CT26" s="37"/>
      <c r="CU26" s="76"/>
      <c r="CV26" s="37"/>
      <c r="CW26" s="36"/>
      <c r="CX26" s="36"/>
      <c r="CY26" s="37"/>
      <c r="CZ26" s="37"/>
      <c r="DA26" s="37"/>
      <c r="DB26" s="76"/>
      <c r="DC26" s="37"/>
      <c r="DD26" s="36"/>
      <c r="DE26" s="36"/>
      <c r="DF26" s="37"/>
      <c r="DG26" s="37"/>
      <c r="DH26" s="37"/>
      <c r="DI26" s="76"/>
      <c r="DJ26" s="37"/>
      <c r="DK26" s="36"/>
      <c r="DL26" s="36"/>
      <c r="DM26" s="37"/>
      <c r="DN26" s="37"/>
      <c r="DO26" s="37"/>
      <c r="DP26" s="76"/>
      <c r="DQ26" s="37"/>
      <c r="DR26" s="36"/>
      <c r="DS26" s="36"/>
      <c r="DT26" s="37"/>
      <c r="DU26" s="37"/>
    </row>
    <row r="27" spans="1:125" ht="12" customHeight="1" x14ac:dyDescent="0.2">
      <c r="A27" s="55"/>
      <c r="C27" s="3" t="s">
        <v>54</v>
      </c>
      <c r="D27" s="36"/>
      <c r="E27" s="37"/>
      <c r="F27" s="37"/>
      <c r="G27" s="37"/>
      <c r="H27" s="37"/>
      <c r="I27" s="37"/>
      <c r="J27" s="36"/>
      <c r="K27" s="36"/>
      <c r="L27" s="37"/>
      <c r="M27" s="37"/>
      <c r="N27" s="37"/>
      <c r="O27" s="37"/>
      <c r="P27" s="37"/>
      <c r="Q27" s="36"/>
      <c r="R27" s="36"/>
      <c r="S27" s="37"/>
      <c r="T27" s="37"/>
      <c r="U27" s="37"/>
      <c r="V27" s="37"/>
      <c r="W27" s="37"/>
      <c r="X27" s="36"/>
      <c r="Y27" s="36"/>
      <c r="Z27" s="37"/>
      <c r="AA27" s="37"/>
      <c r="AB27" s="37"/>
      <c r="AC27" s="37"/>
      <c r="AD27" s="37"/>
      <c r="AE27" s="36"/>
      <c r="AF27" s="36"/>
      <c r="AG27" s="37"/>
      <c r="AH27" s="37"/>
      <c r="AI27" s="37"/>
      <c r="AJ27" s="37"/>
      <c r="AK27" s="37"/>
      <c r="AL27" s="36"/>
      <c r="AM27" s="36"/>
      <c r="AN27" s="37"/>
      <c r="AO27" s="37"/>
      <c r="AP27" s="37"/>
      <c r="AQ27" s="37"/>
      <c r="AR27" s="37"/>
      <c r="AS27" s="36"/>
      <c r="AT27" s="36"/>
      <c r="AU27" s="37"/>
      <c r="AV27" s="37"/>
      <c r="AW27" s="37"/>
      <c r="AX27" s="37"/>
      <c r="AY27" s="37"/>
      <c r="AZ27" s="36"/>
      <c r="BA27" s="36"/>
      <c r="BB27" s="37"/>
      <c r="BC27" s="37"/>
      <c r="BD27" s="37"/>
      <c r="BE27" s="37"/>
      <c r="BF27" s="37"/>
      <c r="BG27" s="36"/>
      <c r="BH27" s="36"/>
      <c r="BI27" s="37"/>
      <c r="BJ27" s="37"/>
      <c r="BK27" s="37"/>
      <c r="BL27" s="76"/>
      <c r="BM27" s="37"/>
      <c r="BN27" s="36"/>
      <c r="BO27" s="36"/>
      <c r="BP27" s="37"/>
      <c r="BQ27" s="37"/>
      <c r="BR27" s="37"/>
      <c r="BS27" s="76"/>
      <c r="BT27" s="37"/>
      <c r="BU27" s="36"/>
      <c r="BV27" s="36"/>
      <c r="BW27" s="37"/>
      <c r="BX27" s="37"/>
      <c r="BY27" s="37"/>
      <c r="BZ27" s="76"/>
      <c r="CA27" s="37"/>
      <c r="CB27" s="36"/>
      <c r="CC27" s="36"/>
      <c r="CD27" s="37"/>
      <c r="CE27" s="37"/>
      <c r="CF27" s="37"/>
      <c r="CG27" s="76"/>
      <c r="CH27" s="37"/>
      <c r="CI27" s="36"/>
      <c r="CJ27" s="36"/>
      <c r="CK27" s="37"/>
      <c r="CL27" s="37"/>
      <c r="CM27" s="37"/>
      <c r="CN27" s="76"/>
      <c r="CO27" s="37"/>
      <c r="CP27" s="36"/>
      <c r="CQ27" s="36"/>
      <c r="CR27" s="37"/>
      <c r="CS27" s="37"/>
      <c r="CT27" s="37"/>
      <c r="CU27" s="76"/>
      <c r="CV27" s="37"/>
      <c r="CW27" s="36"/>
      <c r="CX27" s="36"/>
      <c r="CY27" s="37"/>
      <c r="CZ27" s="37"/>
      <c r="DA27" s="37"/>
      <c r="DB27" s="76"/>
      <c r="DC27" s="37"/>
      <c r="DD27" s="36"/>
      <c r="DE27" s="36"/>
      <c r="DF27" s="37"/>
      <c r="DG27" s="37"/>
      <c r="DH27" s="37"/>
      <c r="DI27" s="76"/>
      <c r="DJ27" s="37"/>
      <c r="DK27" s="36"/>
      <c r="DL27" s="36"/>
      <c r="DM27" s="37"/>
      <c r="DN27" s="37"/>
      <c r="DO27" s="37"/>
      <c r="DP27" s="76"/>
      <c r="DQ27" s="37"/>
      <c r="DR27" s="36"/>
      <c r="DS27" s="36"/>
      <c r="DT27" s="37"/>
      <c r="DU27" s="37"/>
    </row>
    <row r="28" spans="1:125" x14ac:dyDescent="0.2">
      <c r="A28" s="55"/>
      <c r="C28" s="3" t="s">
        <v>55</v>
      </c>
      <c r="D28" s="36"/>
      <c r="E28" s="39"/>
      <c r="F28" s="39"/>
      <c r="G28" s="39"/>
      <c r="H28" s="60">
        <v>4000</v>
      </c>
      <c r="I28" s="37"/>
      <c r="J28" s="36"/>
      <c r="K28" s="36"/>
      <c r="L28" s="39"/>
      <c r="M28" s="39"/>
      <c r="N28" s="39"/>
      <c r="O28" s="60">
        <f>H28</f>
        <v>4000</v>
      </c>
      <c r="P28" s="37"/>
      <c r="Q28" s="36"/>
      <c r="R28" s="36"/>
      <c r="S28" s="39"/>
      <c r="T28" s="39"/>
      <c r="U28" s="39"/>
      <c r="V28" s="60">
        <f>O28</f>
        <v>4000</v>
      </c>
      <c r="W28" s="37"/>
      <c r="X28" s="36"/>
      <c r="Y28" s="36"/>
      <c r="Z28" s="39"/>
      <c r="AA28" s="39"/>
      <c r="AB28" s="39"/>
      <c r="AC28" s="68">
        <f>V28</f>
        <v>4000</v>
      </c>
      <c r="AD28" s="37"/>
      <c r="AE28" s="36"/>
      <c r="AF28" s="36"/>
      <c r="AG28" s="39"/>
      <c r="AH28" s="39"/>
      <c r="AI28" s="39"/>
      <c r="AJ28" s="68">
        <f>AC28</f>
        <v>4000</v>
      </c>
      <c r="AK28" s="37"/>
      <c r="AL28" s="36"/>
      <c r="AM28" s="36"/>
      <c r="AN28" s="39"/>
      <c r="AO28" s="39"/>
      <c r="AP28" s="39"/>
      <c r="AQ28" s="62">
        <f>AJ28</f>
        <v>4000</v>
      </c>
      <c r="AR28" s="37"/>
      <c r="AS28" s="36"/>
      <c r="AT28" s="36"/>
      <c r="AU28" s="37"/>
      <c r="AV28" s="37"/>
      <c r="AW28" s="37"/>
      <c r="AX28" s="62">
        <f>AQ28</f>
        <v>4000</v>
      </c>
      <c r="AY28" s="37"/>
      <c r="AZ28" s="36"/>
      <c r="BA28" s="36"/>
      <c r="BB28" s="37"/>
      <c r="BC28" s="37"/>
      <c r="BD28" s="37"/>
      <c r="BE28" s="62">
        <v>2000</v>
      </c>
      <c r="BF28" s="37"/>
      <c r="BG28" s="36"/>
      <c r="BH28" s="36"/>
      <c r="BI28" s="39"/>
      <c r="BJ28" s="39"/>
      <c r="BK28" s="39"/>
      <c r="BL28" s="75">
        <f>BE28</f>
        <v>2000</v>
      </c>
      <c r="BM28" s="39"/>
      <c r="BN28" s="36"/>
      <c r="BO28" s="36"/>
      <c r="BP28" s="39"/>
      <c r="BQ28" s="39"/>
      <c r="BR28" s="39"/>
      <c r="BS28" s="75">
        <f>BL28</f>
        <v>2000</v>
      </c>
      <c r="BT28" s="39"/>
      <c r="BU28" s="36"/>
      <c r="BV28" s="36"/>
      <c r="BW28" s="39"/>
      <c r="BX28" s="39"/>
      <c r="BY28" s="39"/>
      <c r="BZ28" s="75">
        <f>BS28</f>
        <v>2000</v>
      </c>
      <c r="CA28" s="39"/>
      <c r="CB28" s="36"/>
      <c r="CC28" s="36"/>
      <c r="CD28" s="39"/>
      <c r="CE28" s="39"/>
      <c r="CF28" s="39"/>
      <c r="CG28" s="75">
        <f>BZ28</f>
        <v>2000</v>
      </c>
      <c r="CH28" s="39"/>
      <c r="CI28" s="36"/>
      <c r="CJ28" s="36"/>
      <c r="CK28" s="39"/>
      <c r="CL28" s="39"/>
      <c r="CM28" s="39"/>
      <c r="CN28" s="75">
        <f>CG28</f>
        <v>2000</v>
      </c>
      <c r="CO28" s="39"/>
      <c r="CP28" s="36"/>
      <c r="CQ28" s="36"/>
      <c r="CR28" s="39"/>
      <c r="CS28" s="39"/>
      <c r="CT28" s="39"/>
      <c r="CU28" s="75">
        <v>3000</v>
      </c>
      <c r="CV28" s="39"/>
      <c r="CW28" s="36"/>
      <c r="CX28" s="36"/>
      <c r="CY28" s="39"/>
      <c r="CZ28" s="39"/>
      <c r="DA28" s="39"/>
      <c r="DB28" s="75">
        <f>CU28</f>
        <v>3000</v>
      </c>
      <c r="DC28" s="39"/>
      <c r="DD28" s="36"/>
      <c r="DE28" s="36"/>
      <c r="DF28" s="39"/>
      <c r="DG28" s="39"/>
      <c r="DH28" s="39"/>
      <c r="DI28" s="75">
        <f>DB28</f>
        <v>3000</v>
      </c>
      <c r="DJ28" s="39"/>
      <c r="DK28" s="36"/>
      <c r="DL28" s="36"/>
      <c r="DM28" s="39"/>
      <c r="DN28" s="39"/>
      <c r="DO28" s="39"/>
      <c r="DP28" s="75">
        <f>DI28</f>
        <v>3000</v>
      </c>
      <c r="DQ28" s="39"/>
      <c r="DR28" s="36"/>
      <c r="DS28" s="36"/>
      <c r="DT28" s="39"/>
      <c r="DU28" s="39"/>
    </row>
    <row r="29" spans="1:125" s="2" customFormat="1" x14ac:dyDescent="0.2">
      <c r="A29" s="71" t="s">
        <v>105</v>
      </c>
      <c r="C29" s="3" t="s">
        <v>56</v>
      </c>
      <c r="D29" s="36"/>
      <c r="E29" s="39"/>
      <c r="F29" s="39"/>
      <c r="G29" s="39"/>
      <c r="H29" s="39"/>
      <c r="I29" s="39"/>
      <c r="J29" s="36"/>
      <c r="K29" s="36"/>
      <c r="L29" s="39"/>
      <c r="M29" s="39"/>
      <c r="N29" s="39"/>
      <c r="O29" s="39"/>
      <c r="P29" s="39"/>
      <c r="Q29" s="36"/>
      <c r="R29" s="36"/>
      <c r="S29" s="39"/>
      <c r="T29" s="39"/>
      <c r="U29" s="39"/>
      <c r="V29" s="39"/>
      <c r="W29" s="39"/>
      <c r="X29" s="36"/>
      <c r="Y29" s="36"/>
      <c r="Z29" s="39"/>
      <c r="AA29" s="39"/>
      <c r="AB29" s="39"/>
      <c r="AC29" s="39"/>
      <c r="AD29" s="39"/>
      <c r="AE29" s="36"/>
      <c r="AF29" s="36"/>
      <c r="AG29" s="39"/>
      <c r="AH29" s="39"/>
      <c r="AI29" s="39"/>
      <c r="AJ29" s="37"/>
      <c r="AK29" s="37"/>
      <c r="AL29" s="36"/>
      <c r="AM29" s="36"/>
      <c r="AN29" s="39"/>
      <c r="AO29" s="39"/>
      <c r="AP29" s="39"/>
      <c r="AQ29" s="37"/>
      <c r="AR29" s="37"/>
      <c r="AS29" s="36"/>
      <c r="AT29" s="36"/>
      <c r="AU29" s="39"/>
      <c r="AV29" s="39"/>
      <c r="AW29" s="39"/>
      <c r="AX29" s="37"/>
      <c r="AY29" s="37"/>
      <c r="AZ29" s="36"/>
      <c r="BA29" s="36"/>
      <c r="BB29" s="37"/>
      <c r="BC29" s="37"/>
      <c r="BD29" s="37"/>
      <c r="BE29" s="76"/>
      <c r="BF29" s="37"/>
      <c r="BG29" s="36"/>
      <c r="BH29" s="36"/>
      <c r="BI29" s="39"/>
      <c r="BJ29" s="39"/>
      <c r="BK29" s="39"/>
      <c r="BL29" s="39"/>
      <c r="BM29" s="39"/>
      <c r="BN29" s="36"/>
      <c r="BO29" s="36"/>
      <c r="BP29" s="39"/>
      <c r="BQ29" s="39"/>
      <c r="BR29" s="39"/>
      <c r="BS29" s="39"/>
      <c r="BT29" s="39"/>
      <c r="BU29" s="36"/>
      <c r="BV29" s="36"/>
      <c r="BW29" s="39"/>
      <c r="BX29" s="39"/>
      <c r="BY29" s="39"/>
      <c r="BZ29" s="39"/>
      <c r="CA29" s="39"/>
      <c r="CB29" s="36"/>
      <c r="CC29" s="36"/>
      <c r="CD29" s="39"/>
      <c r="CE29" s="39"/>
      <c r="CF29" s="39"/>
      <c r="CG29" s="39"/>
      <c r="CH29" s="39"/>
      <c r="CI29" s="36"/>
      <c r="CJ29" s="36"/>
      <c r="CK29" s="39"/>
      <c r="CL29" s="39"/>
      <c r="CM29" s="39"/>
      <c r="CN29" s="39"/>
      <c r="CO29" s="39"/>
      <c r="CP29" s="36"/>
      <c r="CQ29" s="36"/>
      <c r="CR29" s="39"/>
      <c r="CS29" s="39"/>
      <c r="CT29" s="39"/>
      <c r="CU29" s="39"/>
      <c r="CV29" s="39"/>
      <c r="CW29" s="36"/>
      <c r="CX29" s="36"/>
      <c r="CY29" s="39"/>
      <c r="CZ29" s="39"/>
      <c r="DA29" s="39"/>
      <c r="DB29" s="39"/>
      <c r="DC29" s="39"/>
      <c r="DD29" s="36"/>
      <c r="DE29" s="36"/>
      <c r="DF29" s="39"/>
      <c r="DG29" s="39"/>
      <c r="DH29" s="39"/>
      <c r="DI29" s="39"/>
      <c r="DJ29" s="39"/>
      <c r="DK29" s="36"/>
      <c r="DL29" s="36"/>
      <c r="DM29" s="39"/>
      <c r="DN29" s="39"/>
      <c r="DO29" s="39"/>
      <c r="DP29" s="39"/>
      <c r="DQ29" s="39"/>
      <c r="DR29" s="36"/>
      <c r="DS29" s="36"/>
      <c r="DT29" s="39"/>
      <c r="DU29" s="39"/>
    </row>
    <row r="30" spans="1:125" s="2" customFormat="1" x14ac:dyDescent="0.2">
      <c r="A30" s="55"/>
      <c r="C30" s="3" t="s">
        <v>57</v>
      </c>
      <c r="D30" s="36"/>
      <c r="E30" s="39"/>
      <c r="F30" s="39"/>
      <c r="G30" s="39"/>
      <c r="H30" s="38"/>
      <c r="I30" s="38"/>
      <c r="J30" s="36"/>
      <c r="K30" s="36"/>
      <c r="L30" s="39"/>
      <c r="M30" s="39"/>
      <c r="N30" s="39"/>
      <c r="O30" s="38"/>
      <c r="P30" s="38"/>
      <c r="Q30" s="36"/>
      <c r="R30" s="36"/>
      <c r="S30" s="39"/>
      <c r="T30" s="39"/>
      <c r="U30" s="39"/>
      <c r="V30" s="38"/>
      <c r="W30" s="38"/>
      <c r="X30" s="36"/>
      <c r="Y30" s="36"/>
      <c r="Z30" s="39"/>
      <c r="AA30" s="39"/>
      <c r="AB30" s="39"/>
      <c r="AC30" s="38"/>
      <c r="AD30" s="68">
        <v>3000</v>
      </c>
      <c r="AE30" s="36"/>
      <c r="AF30" s="36"/>
      <c r="AG30" s="39"/>
      <c r="AH30" s="39"/>
      <c r="AI30" s="39"/>
      <c r="AJ30" s="62"/>
      <c r="AK30" s="62"/>
      <c r="AL30" s="36"/>
      <c r="AM30" s="36"/>
      <c r="AN30" s="39"/>
      <c r="AO30" s="39"/>
      <c r="AP30" s="39"/>
      <c r="AQ30" s="62"/>
      <c r="AR30" s="62"/>
      <c r="AS30" s="36"/>
      <c r="AT30" s="36"/>
      <c r="AU30" s="39"/>
      <c r="AV30" s="39"/>
      <c r="AW30" s="39"/>
      <c r="AX30" s="62"/>
      <c r="AY30" s="62"/>
      <c r="AZ30" s="36"/>
      <c r="BA30" s="36"/>
      <c r="BB30" s="37"/>
      <c r="BC30" s="37"/>
      <c r="BD30" s="37"/>
      <c r="BE30" s="75"/>
      <c r="BF30" s="62"/>
      <c r="BG30" s="36"/>
      <c r="BH30" s="36"/>
      <c r="BI30" s="75">
        <f>AD30</f>
        <v>3000</v>
      </c>
      <c r="BJ30" s="38"/>
      <c r="BK30" s="38"/>
      <c r="BL30" s="38"/>
      <c r="BM30" s="38"/>
      <c r="BN30" s="36"/>
      <c r="BO30" s="36"/>
      <c r="BP30" s="38"/>
      <c r="BQ30" s="38"/>
      <c r="BR30" s="38"/>
      <c r="BS30" s="38"/>
      <c r="BT30" s="38"/>
      <c r="BU30" s="36"/>
      <c r="BV30" s="36"/>
      <c r="BW30" s="38"/>
      <c r="BX30" s="38"/>
      <c r="BY30" s="38"/>
      <c r="BZ30" s="38"/>
      <c r="CA30" s="38"/>
      <c r="CB30" s="36"/>
      <c r="CC30" s="36"/>
      <c r="CD30" s="38"/>
      <c r="CE30" s="38"/>
      <c r="CF30" s="38"/>
      <c r="CG30" s="38"/>
      <c r="CH30" s="38"/>
      <c r="CI30" s="36"/>
      <c r="CJ30" s="36"/>
      <c r="CK30" s="38"/>
      <c r="CL30" s="38"/>
      <c r="CM30" s="38"/>
      <c r="CN30" s="38"/>
      <c r="CO30" s="38"/>
      <c r="CP30" s="36"/>
      <c r="CQ30" s="36"/>
      <c r="CR30" s="38"/>
      <c r="CS30" s="38"/>
      <c r="CT30" s="38"/>
      <c r="CU30" s="38"/>
      <c r="CV30" s="38"/>
      <c r="CW30" s="36"/>
      <c r="CX30" s="36"/>
      <c r="CY30" s="38"/>
      <c r="CZ30" s="38"/>
      <c r="DA30" s="38"/>
      <c r="DB30" s="38"/>
      <c r="DC30" s="38"/>
      <c r="DD30" s="36"/>
      <c r="DE30" s="36"/>
      <c r="DF30" s="38"/>
      <c r="DG30" s="38"/>
      <c r="DH30" s="38"/>
      <c r="DI30" s="38"/>
      <c r="DJ30" s="38"/>
      <c r="DK30" s="36"/>
      <c r="DL30" s="36"/>
      <c r="DM30" s="38"/>
      <c r="DN30" s="38"/>
      <c r="DO30" s="38"/>
      <c r="DP30" s="38"/>
      <c r="DQ30" s="38"/>
      <c r="DR30" s="36"/>
      <c r="DS30" s="36"/>
      <c r="DT30" s="38"/>
      <c r="DU30" s="38"/>
    </row>
    <row r="31" spans="1:125" x14ac:dyDescent="0.2">
      <c r="A31" s="56"/>
      <c r="C31" s="3" t="s">
        <v>58</v>
      </c>
      <c r="D31" s="36"/>
      <c r="E31" s="37"/>
      <c r="F31" s="37"/>
      <c r="G31" s="37"/>
      <c r="H31" s="37"/>
      <c r="I31" s="37"/>
      <c r="J31" s="36"/>
      <c r="K31" s="36"/>
      <c r="L31" s="37"/>
      <c r="M31" s="37"/>
      <c r="N31" s="37"/>
      <c r="O31" s="37"/>
      <c r="P31" s="37"/>
      <c r="Q31" s="36"/>
      <c r="R31" s="36"/>
      <c r="S31" s="37"/>
      <c r="T31" s="37"/>
      <c r="U31" s="37"/>
      <c r="V31" s="37"/>
      <c r="W31" s="37"/>
      <c r="X31" s="36"/>
      <c r="Y31" s="36"/>
      <c r="Z31" s="37"/>
      <c r="AA31" s="37"/>
      <c r="AB31" s="37"/>
      <c r="AC31" s="37"/>
      <c r="AD31" s="37"/>
      <c r="AE31" s="36"/>
      <c r="AF31" s="36"/>
      <c r="AG31" s="37"/>
      <c r="AH31" s="37"/>
      <c r="AI31" s="37"/>
      <c r="AJ31" s="37"/>
      <c r="AK31" s="37"/>
      <c r="AL31" s="36"/>
      <c r="AM31" s="36"/>
      <c r="AN31" s="37"/>
      <c r="AO31" s="37"/>
      <c r="AP31" s="37"/>
      <c r="AQ31" s="37"/>
      <c r="AR31" s="37"/>
      <c r="AS31" s="36"/>
      <c r="AT31" s="36"/>
      <c r="AU31" s="37"/>
      <c r="AV31" s="37"/>
      <c r="AW31" s="37"/>
      <c r="AX31" s="37"/>
      <c r="AY31" s="37"/>
      <c r="AZ31" s="36"/>
      <c r="BA31" s="36"/>
      <c r="BB31" s="37"/>
      <c r="BC31" s="37"/>
      <c r="BD31" s="37"/>
      <c r="BE31" s="76"/>
      <c r="BF31" s="37"/>
      <c r="BG31" s="36"/>
      <c r="BH31" s="36"/>
      <c r="BI31" s="37"/>
      <c r="BJ31" s="37"/>
      <c r="BK31" s="37"/>
      <c r="BL31" s="37"/>
      <c r="BM31" s="37"/>
      <c r="BN31" s="36"/>
      <c r="BO31" s="36"/>
      <c r="BP31" s="37"/>
      <c r="BQ31" s="37"/>
      <c r="BR31" s="37"/>
      <c r="BS31" s="37"/>
      <c r="BT31" s="37"/>
      <c r="BU31" s="36"/>
      <c r="BV31" s="36"/>
      <c r="BW31" s="37"/>
      <c r="BX31" s="37"/>
      <c r="BY31" s="37"/>
      <c r="BZ31" s="37"/>
      <c r="CA31" s="37"/>
      <c r="CB31" s="36"/>
      <c r="CC31" s="36"/>
      <c r="CD31" s="37"/>
      <c r="CE31" s="37"/>
      <c r="CF31" s="37"/>
      <c r="CG31" s="37"/>
      <c r="CH31" s="37"/>
      <c r="CI31" s="36"/>
      <c r="CJ31" s="36"/>
      <c r="CK31" s="37"/>
      <c r="CL31" s="37"/>
      <c r="CM31" s="37"/>
      <c r="CN31" s="37"/>
      <c r="CO31" s="37"/>
      <c r="CP31" s="36"/>
      <c r="CQ31" s="36"/>
      <c r="CR31" s="37"/>
      <c r="CS31" s="37"/>
      <c r="CT31" s="37"/>
      <c r="CU31" s="37"/>
      <c r="CV31" s="37"/>
      <c r="CW31" s="36"/>
      <c r="CX31" s="36"/>
      <c r="CY31" s="37"/>
      <c r="CZ31" s="37"/>
      <c r="DA31" s="37"/>
      <c r="DB31" s="37"/>
      <c r="DC31" s="37"/>
      <c r="DD31" s="36"/>
      <c r="DE31" s="36"/>
      <c r="DF31" s="37"/>
      <c r="DG31" s="37"/>
      <c r="DH31" s="37"/>
      <c r="DI31" s="37"/>
      <c r="DJ31" s="37"/>
      <c r="DK31" s="36"/>
      <c r="DL31" s="36"/>
      <c r="DM31" s="37"/>
      <c r="DN31" s="37"/>
      <c r="DO31" s="37"/>
      <c r="DP31" s="37"/>
      <c r="DQ31" s="37"/>
      <c r="DR31" s="36"/>
      <c r="DS31" s="36"/>
      <c r="DT31" s="37"/>
      <c r="DU31" s="37"/>
    </row>
    <row r="32" spans="1:125" ht="15" x14ac:dyDescent="0.25">
      <c r="A32" s="57"/>
      <c r="C32" s="3" t="s">
        <v>59</v>
      </c>
      <c r="D32" s="36"/>
      <c r="E32" s="37"/>
      <c r="F32" s="37"/>
      <c r="G32" s="37"/>
      <c r="H32" s="37"/>
      <c r="I32" s="37"/>
      <c r="J32" s="36"/>
      <c r="K32" s="36"/>
      <c r="L32" s="37"/>
      <c r="M32" s="37"/>
      <c r="N32" s="37"/>
      <c r="O32" s="37"/>
      <c r="P32" s="37"/>
      <c r="Q32" s="36"/>
      <c r="R32" s="36"/>
      <c r="S32" s="37"/>
      <c r="T32" s="37"/>
      <c r="U32" s="37"/>
      <c r="V32" s="37"/>
      <c r="W32" s="37"/>
      <c r="X32" s="36"/>
      <c r="Y32" s="36"/>
      <c r="Z32" s="37"/>
      <c r="AA32" s="37"/>
      <c r="AB32" s="37"/>
      <c r="AC32" s="37"/>
      <c r="AD32" s="37"/>
      <c r="AE32" s="36"/>
      <c r="AF32" s="36"/>
      <c r="AG32" s="37"/>
      <c r="AH32" s="37"/>
      <c r="AI32" s="37"/>
      <c r="AJ32" s="37"/>
      <c r="AK32" s="37"/>
      <c r="AL32" s="36"/>
      <c r="AM32" s="36"/>
      <c r="AN32" s="37"/>
      <c r="AO32" s="37"/>
      <c r="AP32" s="37"/>
      <c r="AQ32" s="37"/>
      <c r="AR32" s="37"/>
      <c r="AS32" s="36"/>
      <c r="AT32" s="36"/>
      <c r="AU32" s="37"/>
      <c r="AV32" s="37"/>
      <c r="AW32" s="37"/>
      <c r="AX32" s="37"/>
      <c r="AY32" s="37"/>
      <c r="AZ32" s="36"/>
      <c r="BA32" s="36"/>
      <c r="BB32" s="37"/>
      <c r="BC32" s="37"/>
      <c r="BD32" s="37"/>
      <c r="BE32" s="76"/>
      <c r="BF32" s="37"/>
      <c r="BG32" s="36"/>
      <c r="BH32" s="36"/>
      <c r="BI32" s="37"/>
      <c r="BJ32" s="37"/>
      <c r="BK32" s="37"/>
      <c r="BL32" s="37"/>
      <c r="BM32" s="37"/>
      <c r="BN32" s="36"/>
      <c r="BO32" s="36"/>
      <c r="BP32" s="37"/>
      <c r="BQ32" s="37"/>
      <c r="BR32" s="37"/>
      <c r="BS32" s="37"/>
      <c r="BT32" s="37"/>
      <c r="BU32" s="36"/>
      <c r="BV32" s="36"/>
      <c r="BW32" s="37"/>
      <c r="BX32" s="37"/>
      <c r="BY32" s="37"/>
      <c r="BZ32" s="37"/>
      <c r="CA32" s="37"/>
      <c r="CB32" s="36"/>
      <c r="CC32" s="36"/>
      <c r="CD32" s="37"/>
      <c r="CE32" s="37"/>
      <c r="CF32" s="37"/>
      <c r="CG32" s="37"/>
      <c r="CH32" s="37"/>
      <c r="CI32" s="36"/>
      <c r="CJ32" s="36"/>
      <c r="CK32" s="37"/>
      <c r="CL32" s="37"/>
      <c r="CM32" s="37"/>
      <c r="CN32" s="37"/>
      <c r="CO32" s="37"/>
      <c r="CP32" s="36"/>
      <c r="CQ32" s="36"/>
      <c r="CR32" s="37"/>
      <c r="CS32" s="37"/>
      <c r="CT32" s="37"/>
      <c r="CU32" s="37"/>
      <c r="CV32" s="37"/>
      <c r="CW32" s="36"/>
      <c r="CX32" s="36"/>
      <c r="CY32" s="37"/>
      <c r="CZ32" s="37"/>
      <c r="DA32" s="37"/>
      <c r="DB32" s="37"/>
      <c r="DC32" s="37"/>
      <c r="DD32" s="36"/>
      <c r="DE32" s="36"/>
      <c r="DF32" s="37"/>
      <c r="DG32" s="37"/>
      <c r="DH32" s="37"/>
      <c r="DI32" s="37"/>
      <c r="DJ32" s="37"/>
      <c r="DK32" s="36"/>
      <c r="DL32" s="36"/>
      <c r="DM32" s="37"/>
      <c r="DN32" s="37"/>
      <c r="DO32" s="37"/>
      <c r="DP32" s="37"/>
      <c r="DQ32" s="37"/>
      <c r="DR32" s="36"/>
      <c r="DS32" s="36"/>
      <c r="DT32" s="37"/>
      <c r="DU32" s="37"/>
    </row>
    <row r="33" spans="1:125" x14ac:dyDescent="0.2">
      <c r="C33" s="3" t="s">
        <v>60</v>
      </c>
      <c r="D33" s="36"/>
      <c r="E33" s="37"/>
      <c r="F33" s="37"/>
      <c r="G33" s="37"/>
      <c r="H33" s="37"/>
      <c r="I33" s="37"/>
      <c r="J33" s="36"/>
      <c r="K33" s="36"/>
      <c r="L33" s="37"/>
      <c r="M33" s="37"/>
      <c r="N33" s="37"/>
      <c r="O33" s="37"/>
      <c r="P33" s="37"/>
      <c r="Q33" s="36"/>
      <c r="R33" s="36"/>
      <c r="S33" s="37"/>
      <c r="T33" s="37"/>
      <c r="U33" s="37"/>
      <c r="V33" s="37"/>
      <c r="W33" s="37"/>
      <c r="X33" s="36"/>
      <c r="Y33" s="36"/>
      <c r="Z33" s="37"/>
      <c r="AA33" s="37"/>
      <c r="AB33" s="37"/>
      <c r="AC33" s="37"/>
      <c r="AD33" s="37"/>
      <c r="AE33" s="36"/>
      <c r="AF33" s="36"/>
      <c r="AG33" s="37"/>
      <c r="AH33" s="37"/>
      <c r="AI33" s="37"/>
      <c r="AJ33" s="37"/>
      <c r="AK33" s="37"/>
      <c r="AL33" s="36"/>
      <c r="AM33" s="36"/>
      <c r="AN33" s="37"/>
      <c r="AO33" s="37"/>
      <c r="AP33" s="37"/>
      <c r="AQ33" s="37"/>
      <c r="AR33" s="37"/>
      <c r="AS33" s="36"/>
      <c r="AT33" s="36"/>
      <c r="AU33" s="37"/>
      <c r="AV33" s="37"/>
      <c r="AW33" s="37"/>
      <c r="AX33" s="37"/>
      <c r="AY33" s="37"/>
      <c r="AZ33" s="36"/>
      <c r="BA33" s="36"/>
      <c r="BB33" s="37"/>
      <c r="BC33" s="37"/>
      <c r="BD33" s="37"/>
      <c r="BE33" s="76"/>
      <c r="BF33" s="37"/>
      <c r="BG33" s="36"/>
      <c r="BH33" s="36"/>
      <c r="BI33" s="37"/>
      <c r="BJ33" s="37"/>
      <c r="BK33" s="37"/>
      <c r="BL33" s="37"/>
      <c r="BM33" s="37"/>
      <c r="BN33" s="36"/>
      <c r="BO33" s="36"/>
      <c r="BP33" s="37"/>
      <c r="BQ33" s="37"/>
      <c r="BR33" s="37"/>
      <c r="BS33" s="37"/>
      <c r="BT33" s="37"/>
      <c r="BU33" s="36"/>
      <c r="BV33" s="36"/>
      <c r="BW33" s="37"/>
      <c r="BX33" s="37"/>
      <c r="BY33" s="37"/>
      <c r="BZ33" s="37"/>
      <c r="CA33" s="37"/>
      <c r="CB33" s="36"/>
      <c r="CC33" s="36"/>
      <c r="CD33" s="37"/>
      <c r="CE33" s="37"/>
      <c r="CF33" s="37"/>
      <c r="CG33" s="37"/>
      <c r="CH33" s="37"/>
      <c r="CI33" s="36"/>
      <c r="CJ33" s="36"/>
      <c r="CK33" s="37"/>
      <c r="CL33" s="37"/>
      <c r="CM33" s="37"/>
      <c r="CN33" s="37"/>
      <c r="CO33" s="37"/>
      <c r="CP33" s="36"/>
      <c r="CQ33" s="36"/>
      <c r="CR33" s="37"/>
      <c r="CS33" s="37"/>
      <c r="CT33" s="37"/>
      <c r="CU33" s="37"/>
      <c r="CV33" s="37"/>
      <c r="CW33" s="36"/>
      <c r="CX33" s="36"/>
      <c r="CY33" s="37"/>
      <c r="CZ33" s="37"/>
      <c r="DA33" s="37"/>
      <c r="DB33" s="37"/>
      <c r="DC33" s="37"/>
      <c r="DD33" s="36"/>
      <c r="DE33" s="36"/>
      <c r="DF33" s="37"/>
      <c r="DG33" s="37"/>
      <c r="DH33" s="37"/>
      <c r="DI33" s="37"/>
      <c r="DJ33" s="37"/>
      <c r="DK33" s="36"/>
      <c r="DL33" s="36"/>
      <c r="DM33" s="37"/>
      <c r="DN33" s="37"/>
      <c r="DO33" s="37"/>
      <c r="DP33" s="37"/>
      <c r="DQ33" s="37"/>
      <c r="DR33" s="36"/>
      <c r="DS33" s="36"/>
      <c r="DT33" s="37"/>
      <c r="DU33" s="37"/>
    </row>
    <row r="34" spans="1:125" ht="15" x14ac:dyDescent="0.25">
      <c r="A34" s="58"/>
      <c r="C34" s="49" t="s">
        <v>73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77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</row>
    <row r="35" spans="1:125" x14ac:dyDescent="0.2">
      <c r="C35" s="3" t="s">
        <v>61</v>
      </c>
      <c r="D35" s="36"/>
      <c r="E35" s="37"/>
      <c r="F35" s="37"/>
      <c r="G35" s="37"/>
      <c r="H35" s="37"/>
      <c r="I35" s="37"/>
      <c r="J35" s="36"/>
      <c r="K35" s="36"/>
      <c r="L35" s="37"/>
      <c r="M35" s="37"/>
      <c r="N35" s="37"/>
      <c r="O35" s="37"/>
      <c r="P35" s="37"/>
      <c r="Q35" s="36"/>
      <c r="R35" s="36"/>
      <c r="S35" s="37"/>
      <c r="T35" s="37"/>
      <c r="U35" s="37"/>
      <c r="V35" s="37"/>
      <c r="W35" s="37"/>
      <c r="X35" s="36"/>
      <c r="Y35" s="36"/>
      <c r="Z35" s="37"/>
      <c r="AA35" s="37"/>
      <c r="AB35" s="37"/>
      <c r="AC35" s="37"/>
      <c r="AD35" s="37"/>
      <c r="AE35" s="36"/>
      <c r="AF35" s="36"/>
      <c r="AG35" s="37"/>
      <c r="AH35" s="37"/>
      <c r="AI35" s="37"/>
      <c r="AJ35" s="37"/>
      <c r="AK35" s="37"/>
      <c r="AL35" s="36"/>
      <c r="AM35" s="36"/>
      <c r="AN35" s="37"/>
      <c r="AO35" s="37"/>
      <c r="AP35" s="37"/>
      <c r="AQ35" s="37"/>
      <c r="AR35" s="37"/>
      <c r="AS35" s="36"/>
      <c r="AT35" s="36"/>
      <c r="AU35" s="37"/>
      <c r="AV35" s="37"/>
      <c r="AW35" s="37"/>
      <c r="AX35" s="37"/>
      <c r="AY35" s="37"/>
      <c r="AZ35" s="36"/>
      <c r="BA35" s="36"/>
      <c r="BB35" s="37"/>
      <c r="BC35" s="37"/>
      <c r="BD35" s="37"/>
      <c r="BE35" s="76"/>
      <c r="BF35" s="37"/>
      <c r="BG35" s="36"/>
      <c r="BH35" s="36"/>
      <c r="BI35" s="37"/>
      <c r="BJ35" s="37"/>
      <c r="BK35" s="37"/>
      <c r="BL35" s="37"/>
      <c r="BM35" s="37"/>
      <c r="BN35" s="36"/>
      <c r="BO35" s="36"/>
      <c r="BP35" s="37"/>
      <c r="BQ35" s="37"/>
      <c r="BR35" s="37"/>
      <c r="BS35" s="37"/>
      <c r="BT35" s="37"/>
      <c r="BU35" s="36"/>
      <c r="BV35" s="36"/>
      <c r="BW35" s="37"/>
      <c r="BX35" s="37"/>
      <c r="BY35" s="37"/>
      <c r="BZ35" s="37"/>
      <c r="CA35" s="37"/>
      <c r="CB35" s="36"/>
      <c r="CC35" s="36"/>
      <c r="CD35" s="37"/>
      <c r="CE35" s="37"/>
      <c r="CF35" s="37"/>
      <c r="CG35" s="37"/>
      <c r="CH35" s="37"/>
      <c r="CI35" s="36"/>
      <c r="CJ35" s="36"/>
      <c r="CK35" s="37"/>
      <c r="CL35" s="37"/>
      <c r="CM35" s="37"/>
      <c r="CN35" s="37"/>
      <c r="CO35" s="37"/>
      <c r="CP35" s="36"/>
      <c r="CQ35" s="36"/>
      <c r="CR35" s="37"/>
      <c r="CS35" s="37"/>
      <c r="CT35" s="37"/>
      <c r="CU35" s="37"/>
      <c r="CV35" s="37"/>
      <c r="CW35" s="36"/>
      <c r="CX35" s="36"/>
      <c r="CY35" s="37"/>
      <c r="CZ35" s="37"/>
      <c r="DA35" s="37"/>
      <c r="DB35" s="37"/>
      <c r="DC35" s="37"/>
      <c r="DD35" s="36"/>
      <c r="DE35" s="36"/>
      <c r="DF35" s="37"/>
      <c r="DG35" s="37"/>
      <c r="DH35" s="37"/>
      <c r="DI35" s="37"/>
      <c r="DJ35" s="37"/>
      <c r="DK35" s="36"/>
      <c r="DL35" s="36"/>
      <c r="DM35" s="37"/>
      <c r="DN35" s="37"/>
      <c r="DO35" s="37"/>
      <c r="DP35" s="37"/>
      <c r="DQ35" s="37"/>
      <c r="DR35" s="36"/>
      <c r="DS35" s="36"/>
      <c r="DT35" s="37"/>
      <c r="DU35" s="37"/>
    </row>
    <row r="36" spans="1:125" x14ac:dyDescent="0.2">
      <c r="C36" s="3" t="s">
        <v>62</v>
      </c>
      <c r="D36" s="36"/>
      <c r="E36" s="37"/>
      <c r="F36" s="37"/>
      <c r="G36" s="37"/>
      <c r="H36" s="37"/>
      <c r="I36" s="37"/>
      <c r="J36" s="36"/>
      <c r="K36" s="36"/>
      <c r="L36" s="37"/>
      <c r="M36" s="37"/>
      <c r="N36" s="37"/>
      <c r="O36" s="37"/>
      <c r="P36" s="37"/>
      <c r="Q36" s="36"/>
      <c r="R36" s="36"/>
      <c r="S36" s="37"/>
      <c r="T36" s="37"/>
      <c r="U36" s="37"/>
      <c r="V36" s="37"/>
      <c r="W36" s="37"/>
      <c r="X36" s="36"/>
      <c r="Y36" s="36"/>
      <c r="Z36" s="37"/>
      <c r="AA36" s="37"/>
      <c r="AB36" s="37"/>
      <c r="AC36" s="37"/>
      <c r="AD36" s="37"/>
      <c r="AE36" s="36"/>
      <c r="AF36" s="36"/>
      <c r="AG36" s="37"/>
      <c r="AH36" s="37"/>
      <c r="AI36" s="37"/>
      <c r="AJ36" s="37"/>
      <c r="AK36" s="37"/>
      <c r="AL36" s="36"/>
      <c r="AM36" s="36"/>
      <c r="AN36" s="37"/>
      <c r="AO36" s="37"/>
      <c r="AP36" s="37"/>
      <c r="AQ36" s="37"/>
      <c r="AR36" s="37"/>
      <c r="AS36" s="36"/>
      <c r="AT36" s="36"/>
      <c r="AU36" s="37"/>
      <c r="AV36" s="37"/>
      <c r="AW36" s="37"/>
      <c r="AX36" s="37"/>
      <c r="AY36" s="37"/>
      <c r="AZ36" s="36"/>
      <c r="BA36" s="36"/>
      <c r="BB36" s="37"/>
      <c r="BC36" s="37"/>
      <c r="BD36" s="37"/>
      <c r="BE36" s="76"/>
      <c r="BF36" s="37"/>
      <c r="BG36" s="36"/>
      <c r="BH36" s="36"/>
      <c r="BI36" s="37"/>
      <c r="BJ36" s="37"/>
      <c r="BK36" s="37"/>
      <c r="BL36" s="37"/>
      <c r="BM36" s="37"/>
      <c r="BN36" s="36"/>
      <c r="BO36" s="36"/>
      <c r="BP36" s="37"/>
      <c r="BQ36" s="37"/>
      <c r="BR36" s="37"/>
      <c r="BS36" s="37"/>
      <c r="BT36" s="37"/>
      <c r="BU36" s="36"/>
      <c r="BV36" s="36"/>
      <c r="BW36" s="37"/>
      <c r="BX36" s="37"/>
      <c r="BY36" s="37"/>
      <c r="BZ36" s="37"/>
      <c r="CA36" s="37"/>
      <c r="CB36" s="36"/>
      <c r="CC36" s="36"/>
      <c r="CD36" s="37"/>
      <c r="CE36" s="37"/>
      <c r="CF36" s="37"/>
      <c r="CG36" s="37"/>
      <c r="CH36" s="37"/>
      <c r="CI36" s="36"/>
      <c r="CJ36" s="36"/>
      <c r="CK36" s="37"/>
      <c r="CL36" s="37"/>
      <c r="CM36" s="37"/>
      <c r="CN36" s="37"/>
      <c r="CO36" s="37"/>
      <c r="CP36" s="36"/>
      <c r="CQ36" s="36"/>
      <c r="CR36" s="37"/>
      <c r="CS36" s="37"/>
      <c r="CT36" s="37"/>
      <c r="CU36" s="37"/>
      <c r="CV36" s="37"/>
      <c r="CW36" s="36"/>
      <c r="CX36" s="36"/>
      <c r="CY36" s="37"/>
      <c r="CZ36" s="37"/>
      <c r="DA36" s="37"/>
      <c r="DB36" s="37"/>
      <c r="DC36" s="37"/>
      <c r="DD36" s="36"/>
      <c r="DE36" s="36"/>
      <c r="DF36" s="37"/>
      <c r="DG36" s="37"/>
      <c r="DH36" s="37"/>
      <c r="DI36" s="37"/>
      <c r="DJ36" s="37"/>
      <c r="DK36" s="36"/>
      <c r="DL36" s="36"/>
      <c r="DM36" s="37"/>
      <c r="DN36" s="37"/>
      <c r="DO36" s="37"/>
      <c r="DP36" s="37"/>
      <c r="DQ36" s="37"/>
      <c r="DR36" s="36"/>
      <c r="DS36" s="36"/>
      <c r="DT36" s="37"/>
      <c r="DU36" s="37"/>
    </row>
    <row r="37" spans="1:125" x14ac:dyDescent="0.2">
      <c r="C37" s="3" t="s">
        <v>63</v>
      </c>
      <c r="D37" s="36"/>
      <c r="E37" s="39"/>
      <c r="F37" s="39"/>
      <c r="G37" s="39"/>
      <c r="H37" s="60">
        <v>2500</v>
      </c>
      <c r="I37" s="37"/>
      <c r="J37" s="36"/>
      <c r="K37" s="36"/>
      <c r="L37" s="39"/>
      <c r="M37" s="39"/>
      <c r="N37" s="39"/>
      <c r="O37" s="60">
        <f>H37</f>
        <v>2500</v>
      </c>
      <c r="P37" s="37"/>
      <c r="Q37" s="36"/>
      <c r="R37" s="36"/>
      <c r="S37" s="39"/>
      <c r="T37" s="39"/>
      <c r="U37" s="39"/>
      <c r="V37" s="60">
        <f>O37</f>
        <v>2500</v>
      </c>
      <c r="W37" s="37"/>
      <c r="X37" s="36"/>
      <c r="Y37" s="36"/>
      <c r="Z37" s="39"/>
      <c r="AA37" s="39"/>
      <c r="AB37" s="39"/>
      <c r="AC37" s="68">
        <f>V37</f>
        <v>2500</v>
      </c>
      <c r="AD37" s="37"/>
      <c r="AE37" s="36"/>
      <c r="AF37" s="36"/>
      <c r="AG37" s="39"/>
      <c r="AH37" s="39"/>
      <c r="AI37" s="39"/>
      <c r="AJ37" s="68">
        <f>AC37</f>
        <v>2500</v>
      </c>
      <c r="AK37" s="37"/>
      <c r="AL37" s="36"/>
      <c r="AM37" s="36"/>
      <c r="AN37" s="37"/>
      <c r="AO37" s="37"/>
      <c r="AP37" s="37"/>
      <c r="AQ37" s="62">
        <f>AJ37</f>
        <v>2500</v>
      </c>
      <c r="AR37" s="37"/>
      <c r="AS37" s="36"/>
      <c r="AT37" s="36"/>
      <c r="AU37" s="39"/>
      <c r="AV37" s="39"/>
      <c r="AW37" s="39"/>
      <c r="AX37" s="62">
        <f>AQ37</f>
        <v>2500</v>
      </c>
      <c r="AY37" s="37"/>
      <c r="AZ37" s="36"/>
      <c r="BA37" s="36"/>
      <c r="BB37" s="37"/>
      <c r="BC37" s="37"/>
      <c r="BD37" s="37"/>
      <c r="BE37" s="62">
        <f>AX37</f>
        <v>2500</v>
      </c>
      <c r="BF37" s="37"/>
      <c r="BG37" s="36"/>
      <c r="BH37" s="36"/>
      <c r="BI37" s="39"/>
      <c r="BJ37" s="39"/>
      <c r="BK37" s="39"/>
      <c r="BL37" s="75">
        <f>BE37</f>
        <v>2500</v>
      </c>
      <c r="BM37" s="39"/>
      <c r="BN37" s="36"/>
      <c r="BO37" s="36"/>
      <c r="BP37" s="39"/>
      <c r="BQ37" s="39"/>
      <c r="BR37" s="39"/>
      <c r="BS37" s="75">
        <f>BL37</f>
        <v>2500</v>
      </c>
      <c r="BT37" s="39"/>
      <c r="BU37" s="36"/>
      <c r="BV37" s="36"/>
      <c r="BW37" s="39"/>
      <c r="BX37" s="39"/>
      <c r="BY37" s="39"/>
      <c r="BZ37" s="75">
        <f>BS37</f>
        <v>2500</v>
      </c>
      <c r="CA37" s="39"/>
      <c r="CB37" s="36"/>
      <c r="CC37" s="36"/>
      <c r="CD37" s="39"/>
      <c r="CE37" s="39"/>
      <c r="CF37" s="39"/>
      <c r="CG37" s="75">
        <f>BZ37</f>
        <v>2500</v>
      </c>
      <c r="CH37" s="39"/>
      <c r="CI37" s="36"/>
      <c r="CJ37" s="36"/>
      <c r="CK37" s="39"/>
      <c r="CL37" s="39"/>
      <c r="CM37" s="39"/>
      <c r="CN37" s="75">
        <f>CG37</f>
        <v>2500</v>
      </c>
      <c r="CO37" s="39"/>
      <c r="CP37" s="36"/>
      <c r="CQ37" s="36"/>
      <c r="CR37" s="39"/>
      <c r="CS37" s="39"/>
      <c r="CT37" s="39"/>
      <c r="CU37" s="75">
        <f>CN37</f>
        <v>2500</v>
      </c>
      <c r="CV37" s="39"/>
      <c r="CW37" s="36"/>
      <c r="CX37" s="36"/>
      <c r="CY37" s="39"/>
      <c r="CZ37" s="39"/>
      <c r="DA37" s="39"/>
      <c r="DB37" s="75">
        <f>CU37</f>
        <v>2500</v>
      </c>
      <c r="DC37" s="39"/>
      <c r="DD37" s="36"/>
      <c r="DE37" s="36"/>
      <c r="DF37" s="39"/>
      <c r="DG37" s="39"/>
      <c r="DH37" s="39"/>
      <c r="DI37" s="75">
        <f>DB37</f>
        <v>2500</v>
      </c>
      <c r="DJ37" s="39"/>
      <c r="DK37" s="36"/>
      <c r="DL37" s="36"/>
      <c r="DM37" s="39"/>
      <c r="DN37" s="39"/>
      <c r="DO37" s="39"/>
      <c r="DP37" s="75">
        <f>DI37</f>
        <v>2500</v>
      </c>
      <c r="DQ37" s="39"/>
      <c r="DR37" s="36"/>
      <c r="DS37" s="36"/>
      <c r="DT37" s="39"/>
      <c r="DU37" s="39"/>
    </row>
    <row r="38" spans="1:125" x14ac:dyDescent="0.2">
      <c r="C38" s="3" t="s">
        <v>64</v>
      </c>
      <c r="D38" s="36"/>
      <c r="E38" s="37"/>
      <c r="F38" s="37"/>
      <c r="G38" s="37"/>
      <c r="H38" s="37"/>
      <c r="I38" s="37"/>
      <c r="J38" s="36"/>
      <c r="K38" s="36"/>
      <c r="L38" s="37"/>
      <c r="M38" s="37"/>
      <c r="N38" s="37"/>
      <c r="O38" s="37"/>
      <c r="P38" s="37"/>
      <c r="Q38" s="36"/>
      <c r="R38" s="36"/>
      <c r="S38" s="37"/>
      <c r="T38" s="37"/>
      <c r="U38" s="37"/>
      <c r="V38" s="37"/>
      <c r="W38" s="37"/>
      <c r="X38" s="36"/>
      <c r="Y38" s="36"/>
      <c r="Z38" s="37"/>
      <c r="AA38" s="37"/>
      <c r="AB38" s="37"/>
      <c r="AC38" s="37"/>
      <c r="AD38" s="37"/>
      <c r="AE38" s="36"/>
      <c r="AF38" s="36"/>
      <c r="AG38" s="37"/>
      <c r="AH38" s="37"/>
      <c r="AI38" s="37"/>
      <c r="AJ38" s="37"/>
      <c r="AK38" s="37"/>
      <c r="AL38" s="36"/>
      <c r="AM38" s="36"/>
      <c r="AN38" s="37"/>
      <c r="AO38" s="37"/>
      <c r="AP38" s="37"/>
      <c r="AQ38" s="37"/>
      <c r="AR38" s="37"/>
      <c r="AS38" s="36"/>
      <c r="AT38" s="36"/>
      <c r="AU38" s="37"/>
      <c r="AV38" s="37"/>
      <c r="AW38" s="37"/>
      <c r="AX38" s="37"/>
      <c r="AY38" s="37"/>
      <c r="AZ38" s="36"/>
      <c r="BA38" s="36"/>
      <c r="BB38" s="37"/>
      <c r="BC38" s="37"/>
      <c r="BD38" s="37"/>
      <c r="BE38" s="37"/>
      <c r="BF38" s="37"/>
      <c r="BG38" s="36"/>
      <c r="BH38" s="36"/>
      <c r="BI38" s="37"/>
      <c r="BJ38" s="37"/>
      <c r="BK38" s="37"/>
      <c r="BL38" s="76"/>
      <c r="BM38" s="37"/>
      <c r="BN38" s="36"/>
      <c r="BO38" s="36"/>
      <c r="BP38" s="37"/>
      <c r="BQ38" s="37"/>
      <c r="BR38" s="37"/>
      <c r="BS38" s="76"/>
      <c r="BT38" s="37"/>
      <c r="BU38" s="36"/>
      <c r="BV38" s="36"/>
      <c r="BW38" s="37"/>
      <c r="BX38" s="37"/>
      <c r="BY38" s="37"/>
      <c r="BZ38" s="76"/>
      <c r="CA38" s="37"/>
      <c r="CB38" s="36"/>
      <c r="CC38" s="36"/>
      <c r="CD38" s="37"/>
      <c r="CE38" s="37"/>
      <c r="CF38" s="37"/>
      <c r="CG38" s="76"/>
      <c r="CH38" s="37"/>
      <c r="CI38" s="36"/>
      <c r="CJ38" s="36"/>
      <c r="CK38" s="37"/>
      <c r="CL38" s="37"/>
      <c r="CM38" s="37"/>
      <c r="CN38" s="76"/>
      <c r="CO38" s="37"/>
      <c r="CP38" s="36"/>
      <c r="CQ38" s="36"/>
      <c r="CR38" s="37"/>
      <c r="CS38" s="37"/>
      <c r="CT38" s="37"/>
      <c r="CU38" s="76"/>
      <c r="CV38" s="37"/>
      <c r="CW38" s="36"/>
      <c r="CX38" s="36"/>
      <c r="CY38" s="37"/>
      <c r="CZ38" s="37"/>
      <c r="DA38" s="37"/>
      <c r="DB38" s="76"/>
      <c r="DC38" s="37"/>
      <c r="DD38" s="36"/>
      <c r="DE38" s="36"/>
      <c r="DF38" s="37"/>
      <c r="DG38" s="37"/>
      <c r="DH38" s="37"/>
      <c r="DI38" s="76"/>
      <c r="DJ38" s="37"/>
      <c r="DK38" s="36"/>
      <c r="DL38" s="36"/>
      <c r="DM38" s="37"/>
      <c r="DN38" s="37"/>
      <c r="DO38" s="37"/>
      <c r="DP38" s="76"/>
      <c r="DQ38" s="37"/>
      <c r="DR38" s="36"/>
      <c r="DS38" s="36"/>
      <c r="DT38" s="37"/>
      <c r="DU38" s="37"/>
    </row>
    <row r="39" spans="1:125" x14ac:dyDescent="0.2">
      <c r="C39" s="3" t="s">
        <v>65</v>
      </c>
      <c r="D39" s="36"/>
      <c r="E39" s="37"/>
      <c r="F39" s="37"/>
      <c r="G39" s="37"/>
      <c r="H39" s="37"/>
      <c r="I39" s="37"/>
      <c r="J39" s="36"/>
      <c r="K39" s="36"/>
      <c r="L39" s="37"/>
      <c r="M39" s="37"/>
      <c r="N39" s="37"/>
      <c r="O39" s="37"/>
      <c r="P39" s="37"/>
      <c r="Q39" s="36"/>
      <c r="R39" s="36"/>
      <c r="S39" s="37"/>
      <c r="T39" s="37"/>
      <c r="U39" s="37"/>
      <c r="V39" s="37"/>
      <c r="W39" s="37"/>
      <c r="X39" s="36"/>
      <c r="Y39" s="36"/>
      <c r="Z39" s="37"/>
      <c r="AA39" s="37"/>
      <c r="AB39" s="37"/>
      <c r="AC39" s="37"/>
      <c r="AD39" s="37"/>
      <c r="AE39" s="36"/>
      <c r="AF39" s="36"/>
      <c r="AG39" s="37"/>
      <c r="AH39" s="37"/>
      <c r="AI39" s="37"/>
      <c r="AJ39" s="37"/>
      <c r="AK39" s="37"/>
      <c r="AL39" s="36"/>
      <c r="AM39" s="36"/>
      <c r="AN39" s="37"/>
      <c r="AO39" s="37"/>
      <c r="AP39" s="37"/>
      <c r="AQ39" s="37"/>
      <c r="AR39" s="37"/>
      <c r="AS39" s="36"/>
      <c r="AT39" s="36"/>
      <c r="AU39" s="37"/>
      <c r="AV39" s="37"/>
      <c r="AW39" s="37"/>
      <c r="AX39" s="37"/>
      <c r="AY39" s="37"/>
      <c r="AZ39" s="36"/>
      <c r="BA39" s="36"/>
      <c r="BB39" s="37"/>
      <c r="BC39" s="37"/>
      <c r="BD39" s="37"/>
      <c r="BE39" s="37"/>
      <c r="BF39" s="37"/>
      <c r="BG39" s="36"/>
      <c r="BH39" s="36"/>
      <c r="BI39" s="37"/>
      <c r="BJ39" s="37"/>
      <c r="BK39" s="37"/>
      <c r="BL39" s="76"/>
      <c r="BM39" s="37"/>
      <c r="BN39" s="36"/>
      <c r="BO39" s="36"/>
      <c r="BP39" s="37"/>
      <c r="BQ39" s="37"/>
      <c r="BR39" s="37"/>
      <c r="BS39" s="76"/>
      <c r="BT39" s="37"/>
      <c r="BU39" s="36"/>
      <c r="BV39" s="36"/>
      <c r="BW39" s="37"/>
      <c r="BX39" s="37"/>
      <c r="BY39" s="37"/>
      <c r="BZ39" s="76"/>
      <c r="CA39" s="37"/>
      <c r="CB39" s="36"/>
      <c r="CC39" s="36"/>
      <c r="CD39" s="37"/>
      <c r="CE39" s="37"/>
      <c r="CF39" s="37"/>
      <c r="CG39" s="76"/>
      <c r="CH39" s="37"/>
      <c r="CI39" s="36"/>
      <c r="CJ39" s="36"/>
      <c r="CK39" s="37"/>
      <c r="CL39" s="37"/>
      <c r="CM39" s="37"/>
      <c r="CN39" s="76"/>
      <c r="CO39" s="37"/>
      <c r="CP39" s="36"/>
      <c r="CQ39" s="36"/>
      <c r="CR39" s="37"/>
      <c r="CS39" s="37"/>
      <c r="CT39" s="37"/>
      <c r="CU39" s="76"/>
      <c r="CV39" s="37"/>
      <c r="CW39" s="36"/>
      <c r="CX39" s="36"/>
      <c r="CY39" s="37"/>
      <c r="CZ39" s="37"/>
      <c r="DA39" s="37"/>
      <c r="DB39" s="76"/>
      <c r="DC39" s="37"/>
      <c r="DD39" s="36"/>
      <c r="DE39" s="36"/>
      <c r="DF39" s="37"/>
      <c r="DG39" s="37"/>
      <c r="DH39" s="37"/>
      <c r="DI39" s="76"/>
      <c r="DJ39" s="37"/>
      <c r="DK39" s="36"/>
      <c r="DL39" s="36"/>
      <c r="DM39" s="37"/>
      <c r="DN39" s="37"/>
      <c r="DO39" s="37"/>
      <c r="DP39" s="76"/>
      <c r="DQ39" s="37"/>
      <c r="DR39" s="36"/>
      <c r="DS39" s="36"/>
      <c r="DT39" s="37"/>
      <c r="DU39" s="37"/>
    </row>
    <row r="40" spans="1:125" x14ac:dyDescent="0.2">
      <c r="C40" s="3" t="s">
        <v>66</v>
      </c>
      <c r="D40" s="36"/>
      <c r="E40" s="37"/>
      <c r="F40" s="37"/>
      <c r="G40" s="37"/>
      <c r="H40" s="37"/>
      <c r="I40" s="37"/>
      <c r="J40" s="36"/>
      <c r="K40" s="36"/>
      <c r="L40" s="37"/>
      <c r="M40" s="37"/>
      <c r="N40" s="37"/>
      <c r="O40" s="37"/>
      <c r="P40" s="37"/>
      <c r="Q40" s="36"/>
      <c r="R40" s="36"/>
      <c r="S40" s="37"/>
      <c r="T40" s="37"/>
      <c r="U40" s="37"/>
      <c r="V40" s="37"/>
      <c r="W40" s="37"/>
      <c r="X40" s="36"/>
      <c r="Y40" s="36"/>
      <c r="Z40" s="37"/>
      <c r="AA40" s="37"/>
      <c r="AB40" s="37"/>
      <c r="AC40" s="37"/>
      <c r="AD40" s="37"/>
      <c r="AE40" s="36"/>
      <c r="AF40" s="36"/>
      <c r="AG40" s="37"/>
      <c r="AH40" s="37"/>
      <c r="AI40" s="37"/>
      <c r="AJ40" s="37"/>
      <c r="AK40" s="37"/>
      <c r="AL40" s="36"/>
      <c r="AM40" s="36"/>
      <c r="AN40" s="37"/>
      <c r="AO40" s="37"/>
      <c r="AP40" s="37"/>
      <c r="AQ40" s="37"/>
      <c r="AR40" s="37"/>
      <c r="AS40" s="36"/>
      <c r="AT40" s="36"/>
      <c r="AU40" s="37"/>
      <c r="AV40" s="37"/>
      <c r="AW40" s="37"/>
      <c r="AX40" s="37"/>
      <c r="AY40" s="37"/>
      <c r="AZ40" s="36"/>
      <c r="BA40" s="36"/>
      <c r="BB40" s="37"/>
      <c r="BC40" s="37"/>
      <c r="BD40" s="37"/>
      <c r="BE40" s="37"/>
      <c r="BF40" s="37"/>
      <c r="BG40" s="36"/>
      <c r="BH40" s="36"/>
      <c r="BI40" s="37"/>
      <c r="BJ40" s="37"/>
      <c r="BK40" s="37"/>
      <c r="BL40" s="76"/>
      <c r="BM40" s="37"/>
      <c r="BN40" s="36"/>
      <c r="BO40" s="36"/>
      <c r="BP40" s="37"/>
      <c r="BQ40" s="37"/>
      <c r="BR40" s="37"/>
      <c r="BS40" s="76"/>
      <c r="BT40" s="37"/>
      <c r="BU40" s="36"/>
      <c r="BV40" s="36"/>
      <c r="BW40" s="37"/>
      <c r="BX40" s="37"/>
      <c r="BY40" s="37"/>
      <c r="BZ40" s="76"/>
      <c r="CA40" s="37"/>
      <c r="CB40" s="36"/>
      <c r="CC40" s="36"/>
      <c r="CD40" s="37"/>
      <c r="CE40" s="37"/>
      <c r="CF40" s="37"/>
      <c r="CG40" s="76"/>
      <c r="CH40" s="37"/>
      <c r="CI40" s="36"/>
      <c r="CJ40" s="36"/>
      <c r="CK40" s="37"/>
      <c r="CL40" s="37"/>
      <c r="CM40" s="37"/>
      <c r="CN40" s="76"/>
      <c r="CO40" s="37"/>
      <c r="CP40" s="36"/>
      <c r="CQ40" s="36"/>
      <c r="CR40" s="37"/>
      <c r="CS40" s="37"/>
      <c r="CT40" s="37"/>
      <c r="CU40" s="76"/>
      <c r="CV40" s="37"/>
      <c r="CW40" s="36"/>
      <c r="CX40" s="36"/>
      <c r="CY40" s="37"/>
      <c r="CZ40" s="37"/>
      <c r="DA40" s="37"/>
      <c r="DB40" s="76"/>
      <c r="DC40" s="37"/>
      <c r="DD40" s="36"/>
      <c r="DE40" s="36"/>
      <c r="DF40" s="37"/>
      <c r="DG40" s="37"/>
      <c r="DH40" s="37"/>
      <c r="DI40" s="76"/>
      <c r="DJ40" s="37"/>
      <c r="DK40" s="36"/>
      <c r="DL40" s="36"/>
      <c r="DM40" s="37"/>
      <c r="DN40" s="37"/>
      <c r="DO40" s="37"/>
      <c r="DP40" s="76"/>
      <c r="DQ40" s="37"/>
      <c r="DR40" s="36"/>
      <c r="DS40" s="36"/>
      <c r="DT40" s="37"/>
      <c r="DU40" s="37"/>
    </row>
    <row r="41" spans="1:125" x14ac:dyDescent="0.2">
      <c r="C41" s="3" t="s">
        <v>67</v>
      </c>
      <c r="D41" s="36"/>
      <c r="E41" s="37"/>
      <c r="F41" s="37"/>
      <c r="G41" s="37"/>
      <c r="H41" s="37"/>
      <c r="I41" s="37"/>
      <c r="J41" s="36"/>
      <c r="K41" s="36"/>
      <c r="L41" s="37"/>
      <c r="M41" s="37"/>
      <c r="N41" s="37"/>
      <c r="O41" s="37"/>
      <c r="P41" s="37"/>
      <c r="Q41" s="36"/>
      <c r="R41" s="36"/>
      <c r="S41" s="37"/>
      <c r="T41" s="37"/>
      <c r="U41" s="37"/>
      <c r="V41" s="37"/>
      <c r="W41" s="37"/>
      <c r="X41" s="36"/>
      <c r="Y41" s="36"/>
      <c r="Z41" s="37"/>
      <c r="AA41" s="37"/>
      <c r="AB41" s="37"/>
      <c r="AC41" s="37"/>
      <c r="AD41" s="37"/>
      <c r="AE41" s="36"/>
      <c r="AF41" s="36"/>
      <c r="AG41" s="37"/>
      <c r="AH41" s="37"/>
      <c r="AI41" s="37"/>
      <c r="AJ41" s="37"/>
      <c r="AK41" s="37"/>
      <c r="AL41" s="36"/>
      <c r="AM41" s="36"/>
      <c r="AN41" s="37"/>
      <c r="AO41" s="37"/>
      <c r="AP41" s="37"/>
      <c r="AQ41" s="37"/>
      <c r="AR41" s="37"/>
      <c r="AS41" s="36"/>
      <c r="AT41" s="36"/>
      <c r="AU41" s="37"/>
      <c r="AV41" s="37"/>
      <c r="AW41" s="37"/>
      <c r="AX41" s="37"/>
      <c r="AY41" s="37"/>
      <c r="AZ41" s="36"/>
      <c r="BA41" s="36"/>
      <c r="BB41" s="37"/>
      <c r="BC41" s="37"/>
      <c r="BD41" s="37"/>
      <c r="BE41" s="37"/>
      <c r="BF41" s="37"/>
      <c r="BG41" s="36"/>
      <c r="BH41" s="36"/>
      <c r="BI41" s="37"/>
      <c r="BJ41" s="37"/>
      <c r="BK41" s="37"/>
      <c r="BL41" s="76"/>
      <c r="BM41" s="37"/>
      <c r="BN41" s="36"/>
      <c r="BO41" s="36"/>
      <c r="BP41" s="37"/>
      <c r="BQ41" s="37"/>
      <c r="BR41" s="37"/>
      <c r="BS41" s="76"/>
      <c r="BT41" s="37"/>
      <c r="BU41" s="36"/>
      <c r="BV41" s="36"/>
      <c r="BW41" s="37"/>
      <c r="BX41" s="37"/>
      <c r="BY41" s="37"/>
      <c r="BZ41" s="76"/>
      <c r="CA41" s="37"/>
      <c r="CB41" s="36"/>
      <c r="CC41" s="36"/>
      <c r="CD41" s="37"/>
      <c r="CE41" s="37"/>
      <c r="CF41" s="37"/>
      <c r="CG41" s="76"/>
      <c r="CH41" s="37"/>
      <c r="CI41" s="36"/>
      <c r="CJ41" s="36"/>
      <c r="CK41" s="37"/>
      <c r="CL41" s="37"/>
      <c r="CM41" s="37"/>
      <c r="CN41" s="76"/>
      <c r="CO41" s="37"/>
      <c r="CP41" s="36"/>
      <c r="CQ41" s="36"/>
      <c r="CR41" s="37"/>
      <c r="CS41" s="37"/>
      <c r="CT41" s="37"/>
      <c r="CU41" s="76"/>
      <c r="CV41" s="37"/>
      <c r="CW41" s="36"/>
      <c r="CX41" s="36"/>
      <c r="CY41" s="37"/>
      <c r="CZ41" s="37"/>
      <c r="DA41" s="37"/>
      <c r="DB41" s="76"/>
      <c r="DC41" s="37"/>
      <c r="DD41" s="36"/>
      <c r="DE41" s="36"/>
      <c r="DF41" s="37"/>
      <c r="DG41" s="37"/>
      <c r="DH41" s="37"/>
      <c r="DI41" s="76"/>
      <c r="DJ41" s="37"/>
      <c r="DK41" s="36"/>
      <c r="DL41" s="36"/>
      <c r="DM41" s="37"/>
      <c r="DN41" s="37"/>
      <c r="DO41" s="37"/>
      <c r="DP41" s="76"/>
      <c r="DQ41" s="37"/>
      <c r="DR41" s="36"/>
      <c r="DS41" s="36"/>
      <c r="DT41" s="37"/>
      <c r="DU41" s="37"/>
    </row>
    <row r="42" spans="1:125" x14ac:dyDescent="0.2">
      <c r="C42" s="3" t="s">
        <v>68</v>
      </c>
      <c r="D42" s="36"/>
      <c r="E42" s="39"/>
      <c r="F42" s="39"/>
      <c r="G42" s="39"/>
      <c r="H42" s="60">
        <v>3400</v>
      </c>
      <c r="I42" s="39"/>
      <c r="J42" s="36"/>
      <c r="K42" s="36"/>
      <c r="L42" s="39"/>
      <c r="M42" s="39"/>
      <c r="N42" s="39"/>
      <c r="O42" s="60">
        <f>H42</f>
        <v>3400</v>
      </c>
      <c r="P42" s="39"/>
      <c r="Q42" s="36"/>
      <c r="R42" s="36"/>
      <c r="S42" s="39"/>
      <c r="T42" s="39"/>
      <c r="U42" s="39"/>
      <c r="V42" s="60">
        <f>O42</f>
        <v>3400</v>
      </c>
      <c r="W42" s="39"/>
      <c r="X42" s="36"/>
      <c r="Y42" s="36"/>
      <c r="Z42" s="39"/>
      <c r="AA42" s="39"/>
      <c r="AB42" s="39"/>
      <c r="AC42" s="68">
        <f>V42</f>
        <v>3400</v>
      </c>
      <c r="AD42" s="39"/>
      <c r="AE42" s="36"/>
      <c r="AF42" s="36"/>
      <c r="AG42" s="39"/>
      <c r="AH42" s="39"/>
      <c r="AI42" s="39"/>
      <c r="AJ42" s="68">
        <f>AC42</f>
        <v>3400</v>
      </c>
      <c r="AK42" s="37"/>
      <c r="AL42" s="36"/>
      <c r="AM42" s="36"/>
      <c r="AN42" s="37"/>
      <c r="AO42" s="37"/>
      <c r="AP42" s="37"/>
      <c r="AQ42" s="62">
        <f>AJ42</f>
        <v>3400</v>
      </c>
      <c r="AR42" s="39"/>
      <c r="AS42" s="36"/>
      <c r="AT42" s="36"/>
      <c r="AU42" s="39"/>
      <c r="AV42" s="39"/>
      <c r="AW42" s="39"/>
      <c r="AX42" s="62">
        <f>AQ42</f>
        <v>3400</v>
      </c>
      <c r="AY42" s="37"/>
      <c r="AZ42" s="36"/>
      <c r="BA42" s="36"/>
      <c r="BB42" s="37"/>
      <c r="BC42" s="37"/>
      <c r="BD42" s="37"/>
      <c r="BE42" s="62">
        <f>AX42</f>
        <v>3400</v>
      </c>
      <c r="BF42" s="37"/>
      <c r="BG42" s="36"/>
      <c r="BH42" s="36"/>
      <c r="BI42" s="37"/>
      <c r="BJ42" s="37"/>
      <c r="BK42" s="37"/>
      <c r="BL42" s="76"/>
      <c r="BM42" s="37"/>
      <c r="BN42" s="36"/>
      <c r="BO42" s="36"/>
      <c r="BP42" s="37"/>
      <c r="BQ42" s="37"/>
      <c r="BR42" s="37"/>
      <c r="BS42" s="76"/>
      <c r="BT42" s="37"/>
      <c r="BU42" s="36"/>
      <c r="BV42" s="36"/>
      <c r="BW42" s="37"/>
      <c r="BX42" s="37"/>
      <c r="BY42" s="37"/>
      <c r="BZ42" s="76"/>
      <c r="CA42" s="37"/>
      <c r="CB42" s="36"/>
      <c r="CC42" s="36"/>
      <c r="CD42" s="37"/>
      <c r="CE42" s="37"/>
      <c r="CF42" s="37"/>
      <c r="CG42" s="76"/>
      <c r="CH42" s="37"/>
      <c r="CI42" s="36"/>
      <c r="CJ42" s="36"/>
      <c r="CK42" s="37"/>
      <c r="CL42" s="37"/>
      <c r="CM42" s="37"/>
      <c r="CN42" s="76"/>
      <c r="CO42" s="37"/>
      <c r="CP42" s="36"/>
      <c r="CQ42" s="36"/>
      <c r="CR42" s="37"/>
      <c r="CS42" s="37"/>
      <c r="CT42" s="37"/>
      <c r="CU42" s="76"/>
      <c r="CV42" s="37"/>
      <c r="CW42" s="36"/>
      <c r="CX42" s="36"/>
      <c r="CY42" s="37"/>
      <c r="CZ42" s="37"/>
      <c r="DA42" s="37"/>
      <c r="DB42" s="76"/>
      <c r="DC42" s="37"/>
      <c r="DD42" s="36"/>
      <c r="DE42" s="36"/>
      <c r="DF42" s="37"/>
      <c r="DG42" s="37"/>
      <c r="DH42" s="37"/>
      <c r="DI42" s="76"/>
      <c r="DJ42" s="37"/>
      <c r="DK42" s="36"/>
      <c r="DL42" s="36"/>
      <c r="DM42" s="37"/>
      <c r="DN42" s="37"/>
      <c r="DO42" s="37"/>
      <c r="DP42" s="76"/>
      <c r="DQ42" s="37"/>
      <c r="DR42" s="36"/>
      <c r="DS42" s="36"/>
      <c r="DT42" s="37"/>
      <c r="DU42" s="37"/>
    </row>
    <row r="43" spans="1:125" x14ac:dyDescent="0.2">
      <c r="C43" s="3" t="s">
        <v>69</v>
      </c>
      <c r="D43" s="36"/>
      <c r="E43" s="37"/>
      <c r="F43" s="37"/>
      <c r="G43" s="37"/>
      <c r="H43" s="37"/>
      <c r="I43" s="37"/>
      <c r="J43" s="36"/>
      <c r="K43" s="36"/>
      <c r="L43" s="37"/>
      <c r="M43" s="37"/>
      <c r="N43" s="37"/>
      <c r="O43" s="37"/>
      <c r="P43" s="37"/>
      <c r="Q43" s="36"/>
      <c r="R43" s="36"/>
      <c r="S43" s="37"/>
      <c r="T43" s="37"/>
      <c r="U43" s="37"/>
      <c r="V43" s="37"/>
      <c r="W43" s="37"/>
      <c r="X43" s="36"/>
      <c r="Y43" s="36"/>
      <c r="Z43" s="37"/>
      <c r="AA43" s="37"/>
      <c r="AB43" s="37"/>
      <c r="AC43" s="37"/>
      <c r="AD43" s="37"/>
      <c r="AE43" s="36"/>
      <c r="AF43" s="36"/>
      <c r="AG43" s="37"/>
      <c r="AH43" s="37"/>
      <c r="AI43" s="37"/>
      <c r="AJ43" s="37"/>
      <c r="AK43" s="37"/>
      <c r="AL43" s="36"/>
      <c r="AM43" s="36"/>
      <c r="AN43" s="37"/>
      <c r="AO43" s="37"/>
      <c r="AP43" s="37"/>
      <c r="AQ43" s="37"/>
      <c r="AR43" s="37"/>
      <c r="AS43" s="36"/>
      <c r="AT43" s="36"/>
      <c r="AU43" s="37"/>
      <c r="AV43" s="37"/>
      <c r="AW43" s="37"/>
      <c r="AX43" s="37"/>
      <c r="AY43" s="37"/>
      <c r="AZ43" s="36"/>
      <c r="BA43" s="36"/>
      <c r="BB43" s="37"/>
      <c r="BC43" s="37"/>
      <c r="BD43" s="37"/>
      <c r="BE43" s="37"/>
      <c r="BF43" s="37"/>
      <c r="BG43" s="36"/>
      <c r="BH43" s="36"/>
      <c r="BI43" s="37"/>
      <c r="BJ43" s="37"/>
      <c r="BK43" s="37"/>
      <c r="BL43" s="76"/>
      <c r="BM43" s="37"/>
      <c r="BN43" s="36"/>
      <c r="BO43" s="36"/>
      <c r="BP43" s="37"/>
      <c r="BQ43" s="37"/>
      <c r="BR43" s="37"/>
      <c r="BS43" s="76"/>
      <c r="BT43" s="37"/>
      <c r="BU43" s="36"/>
      <c r="BV43" s="36"/>
      <c r="BW43" s="37"/>
      <c r="BX43" s="37"/>
      <c r="BY43" s="37"/>
      <c r="BZ43" s="76"/>
      <c r="CA43" s="37"/>
      <c r="CB43" s="36"/>
      <c r="CC43" s="36"/>
      <c r="CD43" s="37"/>
      <c r="CE43" s="37"/>
      <c r="CF43" s="37"/>
      <c r="CG43" s="76"/>
      <c r="CH43" s="37"/>
      <c r="CI43" s="36"/>
      <c r="CJ43" s="36"/>
      <c r="CK43" s="37"/>
      <c r="CL43" s="37"/>
      <c r="CM43" s="37"/>
      <c r="CN43" s="76"/>
      <c r="CO43" s="37"/>
      <c r="CP43" s="36"/>
      <c r="CQ43" s="36"/>
      <c r="CR43" s="37"/>
      <c r="CS43" s="37"/>
      <c r="CT43" s="37"/>
      <c r="CU43" s="76"/>
      <c r="CV43" s="37"/>
      <c r="CW43" s="36"/>
      <c r="CX43" s="36"/>
      <c r="CY43" s="37"/>
      <c r="CZ43" s="37"/>
      <c r="DA43" s="37"/>
      <c r="DB43" s="76"/>
      <c r="DC43" s="37"/>
      <c r="DD43" s="36"/>
      <c r="DE43" s="36"/>
      <c r="DF43" s="37"/>
      <c r="DG43" s="37"/>
      <c r="DH43" s="37"/>
      <c r="DI43" s="76"/>
      <c r="DJ43" s="37"/>
      <c r="DK43" s="36"/>
      <c r="DL43" s="36"/>
      <c r="DM43" s="37"/>
      <c r="DN43" s="37"/>
      <c r="DO43" s="37"/>
      <c r="DP43" s="76"/>
      <c r="DQ43" s="37"/>
      <c r="DR43" s="36"/>
      <c r="DS43" s="36"/>
      <c r="DT43" s="37"/>
      <c r="DU43" s="37"/>
    </row>
    <row r="44" spans="1:125" x14ac:dyDescent="0.2">
      <c r="C44" s="3" t="s">
        <v>70</v>
      </c>
      <c r="D44" s="36"/>
      <c r="E44" s="39"/>
      <c r="F44" s="39"/>
      <c r="G44" s="39"/>
      <c r="H44" s="60">
        <v>1200</v>
      </c>
      <c r="I44" s="37"/>
      <c r="J44" s="36"/>
      <c r="K44" s="36"/>
      <c r="L44" s="39"/>
      <c r="M44" s="39"/>
      <c r="N44" s="39"/>
      <c r="O44" s="60">
        <f>H44</f>
        <v>1200</v>
      </c>
      <c r="P44" s="37"/>
      <c r="Q44" s="36"/>
      <c r="R44" s="36"/>
      <c r="S44" s="39"/>
      <c r="T44" s="39"/>
      <c r="U44" s="39"/>
      <c r="V44" s="60">
        <f>O44</f>
        <v>1200</v>
      </c>
      <c r="W44" s="37"/>
      <c r="X44" s="36"/>
      <c r="Y44" s="36"/>
      <c r="Z44" s="39"/>
      <c r="AA44" s="39"/>
      <c r="AB44" s="39"/>
      <c r="AC44" s="68">
        <f>V44</f>
        <v>1200</v>
      </c>
      <c r="AD44" s="37"/>
      <c r="AE44" s="36"/>
      <c r="AF44" s="36"/>
      <c r="AG44" s="39"/>
      <c r="AH44" s="39"/>
      <c r="AI44" s="39"/>
      <c r="AJ44" s="68">
        <f>AC44</f>
        <v>1200</v>
      </c>
      <c r="AK44" s="37"/>
      <c r="AL44" s="36"/>
      <c r="AM44" s="36"/>
      <c r="AN44" s="37"/>
      <c r="AO44" s="37"/>
      <c r="AP44" s="37"/>
      <c r="AQ44" s="62">
        <f>AJ44</f>
        <v>1200</v>
      </c>
      <c r="AR44" s="37"/>
      <c r="AS44" s="36"/>
      <c r="AT44" s="36"/>
      <c r="AU44" s="39"/>
      <c r="AV44" s="39"/>
      <c r="AW44" s="39"/>
      <c r="AX44" s="62">
        <f>AQ44</f>
        <v>1200</v>
      </c>
      <c r="AY44" s="37"/>
      <c r="AZ44" s="36"/>
      <c r="BA44" s="36"/>
      <c r="BB44" s="37"/>
      <c r="BC44" s="37"/>
      <c r="BD44" s="37"/>
      <c r="BE44" s="62">
        <f>AX44</f>
        <v>1200</v>
      </c>
      <c r="BF44" s="37"/>
      <c r="BG44" s="36"/>
      <c r="BH44" s="36"/>
      <c r="BI44" s="39"/>
      <c r="BJ44" s="39"/>
      <c r="BK44" s="39"/>
      <c r="BL44" s="75">
        <f>BE44</f>
        <v>1200</v>
      </c>
      <c r="BM44" s="39"/>
      <c r="BN44" s="36"/>
      <c r="BO44" s="36"/>
      <c r="BP44" s="39"/>
      <c r="BQ44" s="39"/>
      <c r="BR44" s="39"/>
      <c r="BS44" s="75">
        <f>BL44</f>
        <v>1200</v>
      </c>
      <c r="BT44" s="39"/>
      <c r="BU44" s="36"/>
      <c r="BV44" s="36"/>
      <c r="BW44" s="39"/>
      <c r="BX44" s="39"/>
      <c r="BY44" s="39"/>
      <c r="BZ44" s="75">
        <f>BS44</f>
        <v>1200</v>
      </c>
      <c r="CA44" s="39"/>
      <c r="CB44" s="36"/>
      <c r="CC44" s="36"/>
      <c r="CD44" s="39"/>
      <c r="CE44" s="39"/>
      <c r="CF44" s="39"/>
      <c r="CG44" s="75">
        <f>BZ44</f>
        <v>1200</v>
      </c>
      <c r="CH44" s="39"/>
      <c r="CI44" s="36"/>
      <c r="CJ44" s="36"/>
      <c r="CK44" s="39"/>
      <c r="CL44" s="39"/>
      <c r="CM44" s="39"/>
      <c r="CN44" s="75">
        <f>CG44</f>
        <v>1200</v>
      </c>
      <c r="CO44" s="39"/>
      <c r="CP44" s="36"/>
      <c r="CQ44" s="36"/>
      <c r="CR44" s="39"/>
      <c r="CS44" s="39"/>
      <c r="CT44" s="39"/>
      <c r="CU44" s="75">
        <f>CN44</f>
        <v>1200</v>
      </c>
      <c r="CV44" s="39"/>
      <c r="CW44" s="36"/>
      <c r="CX44" s="36"/>
      <c r="CY44" s="39"/>
      <c r="CZ44" s="39"/>
      <c r="DA44" s="39"/>
      <c r="DB44" s="75">
        <f>CU44</f>
        <v>1200</v>
      </c>
      <c r="DC44" s="39"/>
      <c r="DD44" s="36"/>
      <c r="DE44" s="36"/>
      <c r="DF44" s="39"/>
      <c r="DG44" s="39"/>
      <c r="DH44" s="39"/>
      <c r="DI44" s="75">
        <f>DB44</f>
        <v>1200</v>
      </c>
      <c r="DJ44" s="39"/>
      <c r="DK44" s="36"/>
      <c r="DL44" s="36"/>
      <c r="DM44" s="39"/>
      <c r="DN44" s="39"/>
      <c r="DO44" s="39"/>
      <c r="DP44" s="75">
        <f>DI44</f>
        <v>1200</v>
      </c>
      <c r="DQ44" s="39"/>
      <c r="DR44" s="36"/>
      <c r="DS44" s="36"/>
      <c r="DT44" s="39"/>
      <c r="DU44" s="39"/>
    </row>
    <row r="45" spans="1:125" s="4" customFormat="1" ht="13.5" customHeight="1" x14ac:dyDescent="0.2">
      <c r="C45" s="3" t="s">
        <v>71</v>
      </c>
      <c r="D45" s="36"/>
      <c r="E45" s="39"/>
      <c r="F45" s="39"/>
      <c r="G45" s="39"/>
      <c r="H45" s="60">
        <v>7000</v>
      </c>
      <c r="I45" s="37"/>
      <c r="J45" s="36"/>
      <c r="K45" s="36"/>
      <c r="L45" s="39"/>
      <c r="M45" s="39"/>
      <c r="N45" s="39"/>
      <c r="O45" s="60">
        <f>H45</f>
        <v>7000</v>
      </c>
      <c r="P45" s="37"/>
      <c r="Q45" s="36"/>
      <c r="R45" s="36"/>
      <c r="S45" s="39"/>
      <c r="T45" s="39"/>
      <c r="U45" s="39"/>
      <c r="V45" s="60">
        <f>O45</f>
        <v>7000</v>
      </c>
      <c r="W45" s="37"/>
      <c r="X45" s="36"/>
      <c r="Y45" s="36"/>
      <c r="Z45" s="39"/>
      <c r="AA45" s="39"/>
      <c r="AB45" s="39"/>
      <c r="AC45" s="68">
        <f>V45</f>
        <v>7000</v>
      </c>
      <c r="AD45" s="37"/>
      <c r="AE45" s="36"/>
      <c r="AF45" s="36"/>
      <c r="AG45" s="39"/>
      <c r="AH45" s="39"/>
      <c r="AI45" s="39"/>
      <c r="AJ45" s="85">
        <f>AC45</f>
        <v>7000</v>
      </c>
      <c r="AK45" s="37"/>
      <c r="AL45" s="36"/>
      <c r="AM45" s="36"/>
      <c r="AN45" s="37"/>
      <c r="AO45" s="37"/>
      <c r="AP45" s="37"/>
      <c r="AQ45" s="85">
        <f>AJ45</f>
        <v>7000</v>
      </c>
      <c r="AR45" s="37"/>
      <c r="AS45" s="36"/>
      <c r="AT45" s="36"/>
      <c r="AU45" s="39"/>
      <c r="AV45" s="39"/>
      <c r="AW45" s="39"/>
      <c r="AX45" s="85">
        <f>AQ45</f>
        <v>7000</v>
      </c>
      <c r="AY45" s="37"/>
      <c r="AZ45" s="36"/>
      <c r="BA45" s="36"/>
      <c r="BB45" s="37"/>
      <c r="BC45" s="37"/>
      <c r="BD45" s="37"/>
      <c r="BE45" s="85">
        <f>AX45</f>
        <v>7000</v>
      </c>
      <c r="BF45" s="37"/>
      <c r="BG45" s="36"/>
      <c r="BH45" s="36"/>
      <c r="BI45" s="37"/>
      <c r="BJ45" s="37"/>
      <c r="BK45" s="37"/>
      <c r="BL45" s="75">
        <f>BE45*(1+'Récap trésorerie'!Y9)</f>
        <v>1399.9999999999998</v>
      </c>
      <c r="BM45" s="37"/>
      <c r="BN45" s="36"/>
      <c r="BO45" s="36"/>
      <c r="BP45" s="37"/>
      <c r="BQ45" s="37"/>
      <c r="BR45" s="37"/>
      <c r="BS45" s="75">
        <f>BL45</f>
        <v>1399.9999999999998</v>
      </c>
      <c r="BT45" s="37"/>
      <c r="BU45" s="36"/>
      <c r="BV45" s="36"/>
      <c r="BW45" s="37"/>
      <c r="BX45" s="37"/>
      <c r="BY45" s="37"/>
      <c r="BZ45" s="75">
        <f>BS45</f>
        <v>1399.9999999999998</v>
      </c>
      <c r="CA45" s="37"/>
      <c r="CB45" s="36"/>
      <c r="CC45" s="36"/>
      <c r="CD45" s="37"/>
      <c r="CE45" s="37"/>
      <c r="CF45" s="37"/>
      <c r="CG45" s="75">
        <f>BZ45</f>
        <v>1399.9999999999998</v>
      </c>
      <c r="CH45" s="37"/>
      <c r="CI45" s="36"/>
      <c r="CJ45" s="36"/>
      <c r="CK45" s="37"/>
      <c r="CL45" s="37"/>
      <c r="CM45" s="37"/>
      <c r="CN45" s="75">
        <f>CG45</f>
        <v>1399.9999999999998</v>
      </c>
      <c r="CO45" s="37"/>
      <c r="CP45" s="36"/>
      <c r="CQ45" s="36"/>
      <c r="CR45" s="37"/>
      <c r="CS45" s="37"/>
      <c r="CT45" s="37"/>
      <c r="CU45" s="75">
        <f>CN45</f>
        <v>1399.9999999999998</v>
      </c>
      <c r="CV45" s="37"/>
      <c r="CW45" s="36"/>
      <c r="CX45" s="36"/>
      <c r="CY45" s="37"/>
      <c r="CZ45" s="37"/>
      <c r="DA45" s="37"/>
      <c r="DB45" s="75">
        <f>CU45</f>
        <v>1399.9999999999998</v>
      </c>
      <c r="DC45" s="37"/>
      <c r="DD45" s="36"/>
      <c r="DE45" s="36"/>
      <c r="DF45" s="37"/>
      <c r="DG45" s="37"/>
      <c r="DH45" s="37"/>
      <c r="DI45" s="75">
        <f>DB45</f>
        <v>1399.9999999999998</v>
      </c>
      <c r="DJ45" s="37"/>
      <c r="DK45" s="36"/>
      <c r="DL45" s="36"/>
      <c r="DM45" s="37"/>
      <c r="DN45" s="37"/>
      <c r="DO45" s="37"/>
      <c r="DP45" s="75">
        <f>DI45</f>
        <v>1399.9999999999998</v>
      </c>
      <c r="DQ45" s="37"/>
      <c r="DR45" s="36"/>
      <c r="DS45" s="36"/>
      <c r="DT45" s="37"/>
      <c r="DU45" s="37"/>
    </row>
    <row r="46" spans="1:125" x14ac:dyDescent="0.2">
      <c r="C46" s="3" t="s">
        <v>72</v>
      </c>
      <c r="D46" s="36"/>
      <c r="E46" s="39"/>
      <c r="F46" s="39"/>
      <c r="G46" s="39"/>
      <c r="H46" s="38"/>
      <c r="I46" s="37"/>
      <c r="J46" s="36"/>
      <c r="K46" s="36"/>
      <c r="L46" s="39"/>
      <c r="M46" s="39"/>
      <c r="N46" s="39"/>
      <c r="O46" s="38"/>
      <c r="P46" s="37"/>
      <c r="Q46" s="36"/>
      <c r="R46" s="36"/>
      <c r="S46" s="39"/>
      <c r="T46" s="39"/>
      <c r="U46" s="39"/>
      <c r="V46" s="38"/>
      <c r="W46" s="37"/>
      <c r="X46" s="36"/>
      <c r="Y46" s="36"/>
      <c r="Z46" s="39"/>
      <c r="AA46" s="39"/>
      <c r="AB46" s="39"/>
      <c r="AC46" s="38"/>
      <c r="AD46" s="37"/>
      <c r="AE46" s="36"/>
      <c r="AF46" s="36"/>
      <c r="AG46" s="39"/>
      <c r="AH46" s="39"/>
      <c r="AI46" s="39"/>
      <c r="AJ46" s="38"/>
      <c r="AK46" s="37"/>
      <c r="AL46" s="36"/>
      <c r="AM46" s="36"/>
      <c r="AN46" s="39"/>
      <c r="AO46" s="39"/>
      <c r="AP46" s="39"/>
      <c r="AQ46" s="38"/>
      <c r="AR46" s="37"/>
      <c r="AS46" s="36"/>
      <c r="AT46" s="36"/>
      <c r="AU46" s="39"/>
      <c r="AV46" s="39"/>
      <c r="AW46" s="39"/>
      <c r="AX46" s="62"/>
      <c r="AY46" s="37"/>
      <c r="AZ46" s="36"/>
      <c r="BA46" s="36"/>
      <c r="BB46" s="37"/>
      <c r="BC46" s="37"/>
      <c r="BD46" s="37"/>
      <c r="BE46" s="75"/>
      <c r="BF46" s="37"/>
      <c r="BG46" s="36"/>
      <c r="BH46" s="36"/>
      <c r="BI46" s="39"/>
      <c r="BJ46" s="39"/>
      <c r="BK46" s="39"/>
      <c r="BL46" s="39"/>
      <c r="BM46" s="39"/>
      <c r="BN46" s="36"/>
      <c r="BO46" s="36"/>
      <c r="BP46" s="39"/>
      <c r="BQ46" s="39"/>
      <c r="BR46" s="39"/>
      <c r="BS46" s="39"/>
      <c r="BT46" s="39"/>
      <c r="BU46" s="36"/>
      <c r="BV46" s="36"/>
      <c r="BW46" s="39"/>
      <c r="BX46" s="39"/>
      <c r="BY46" s="39"/>
      <c r="BZ46" s="39"/>
      <c r="CA46" s="39"/>
      <c r="CB46" s="36"/>
      <c r="CC46" s="36"/>
      <c r="CD46" s="39"/>
      <c r="CE46" s="39"/>
      <c r="CF46" s="39"/>
      <c r="CG46" s="39"/>
      <c r="CH46" s="39"/>
      <c r="CI46" s="36"/>
      <c r="CJ46" s="36"/>
      <c r="CK46" s="39"/>
      <c r="CL46" s="39"/>
      <c r="CM46" s="39"/>
      <c r="CN46" s="39"/>
      <c r="CO46" s="39"/>
      <c r="CP46" s="36"/>
      <c r="CQ46" s="36"/>
      <c r="CR46" s="39"/>
      <c r="CS46" s="39"/>
      <c r="CT46" s="39"/>
      <c r="CU46" s="39"/>
      <c r="CV46" s="39"/>
      <c r="CW46" s="36"/>
      <c r="CX46" s="36"/>
      <c r="CY46" s="39"/>
      <c r="CZ46" s="39"/>
      <c r="DA46" s="39"/>
      <c r="DB46" s="39"/>
      <c r="DC46" s="39"/>
      <c r="DD46" s="36"/>
      <c r="DE46" s="36"/>
      <c r="DF46" s="39"/>
      <c r="DG46" s="39"/>
      <c r="DH46" s="39"/>
      <c r="DI46" s="39"/>
      <c r="DJ46" s="39"/>
      <c r="DK46" s="36"/>
      <c r="DL46" s="36"/>
      <c r="DM46" s="39"/>
      <c r="DN46" s="39"/>
      <c r="DO46" s="39"/>
      <c r="DP46" s="39"/>
      <c r="DQ46" s="39"/>
      <c r="DR46" s="36"/>
      <c r="DS46" s="36"/>
      <c r="DT46" s="39"/>
      <c r="DU46" s="39"/>
    </row>
    <row r="47" spans="1:125" x14ac:dyDescent="0.2">
      <c r="C47" s="3" t="s">
        <v>79</v>
      </c>
      <c r="D47" s="36"/>
      <c r="E47" s="39"/>
      <c r="F47" s="39"/>
      <c r="G47" s="39"/>
      <c r="H47" s="38"/>
      <c r="I47" s="37"/>
      <c r="J47" s="36"/>
      <c r="K47" s="36"/>
      <c r="L47" s="39"/>
      <c r="M47" s="39"/>
      <c r="N47" s="39"/>
      <c r="O47" s="38"/>
      <c r="P47" s="37"/>
      <c r="Q47" s="36"/>
      <c r="R47" s="36"/>
      <c r="S47" s="39"/>
      <c r="T47" s="39"/>
      <c r="U47" s="39"/>
      <c r="V47" s="38"/>
      <c r="W47" s="37"/>
      <c r="X47" s="36"/>
      <c r="Y47" s="36"/>
      <c r="Z47" s="39"/>
      <c r="AA47" s="39"/>
      <c r="AB47" s="39"/>
      <c r="AC47" s="38"/>
      <c r="AD47" s="37"/>
      <c r="AE47" s="36"/>
      <c r="AF47" s="36"/>
      <c r="AG47" s="39"/>
      <c r="AH47" s="39"/>
      <c r="AI47" s="39"/>
      <c r="AJ47" s="38"/>
      <c r="AK47" s="37"/>
      <c r="AL47" s="36"/>
      <c r="AM47" s="36"/>
      <c r="AN47" s="39"/>
      <c r="AO47" s="39"/>
      <c r="AP47" s="39"/>
      <c r="AQ47" s="38"/>
      <c r="AR47" s="37"/>
      <c r="AS47" s="36"/>
      <c r="AT47" s="36"/>
      <c r="AU47" s="39"/>
      <c r="AV47" s="39"/>
      <c r="AW47" s="39"/>
      <c r="AX47" s="62"/>
      <c r="AY47" s="37"/>
      <c r="AZ47" s="36"/>
      <c r="BA47" s="36"/>
      <c r="BB47" s="37"/>
      <c r="BC47" s="37"/>
      <c r="BD47" s="37"/>
      <c r="BE47" s="62"/>
      <c r="BF47" s="37"/>
      <c r="BG47" s="36"/>
      <c r="BH47" s="36"/>
      <c r="BI47" s="39"/>
      <c r="BJ47" s="39"/>
      <c r="BK47" s="39"/>
      <c r="BL47" s="39"/>
      <c r="BM47" s="39"/>
      <c r="BN47" s="36"/>
      <c r="BO47" s="36"/>
      <c r="BP47" s="39"/>
      <c r="BQ47" s="39"/>
      <c r="BR47" s="39"/>
      <c r="BS47" s="39"/>
      <c r="BT47" s="39"/>
      <c r="BU47" s="36"/>
      <c r="BV47" s="36"/>
      <c r="BW47" s="39"/>
      <c r="BX47" s="39"/>
      <c r="BY47" s="39"/>
      <c r="BZ47" s="39"/>
      <c r="CA47" s="39"/>
      <c r="CB47" s="36"/>
      <c r="CC47" s="36"/>
      <c r="CD47" s="39"/>
      <c r="CE47" s="39"/>
      <c r="CF47" s="39"/>
      <c r="CG47" s="39"/>
      <c r="CH47" s="39"/>
      <c r="CI47" s="36"/>
      <c r="CJ47" s="36"/>
      <c r="CK47" s="39"/>
      <c r="CL47" s="39"/>
      <c r="CM47" s="39"/>
      <c r="CN47" s="39"/>
      <c r="CO47" s="39"/>
      <c r="CP47" s="36"/>
      <c r="CQ47" s="36"/>
      <c r="CR47" s="39"/>
      <c r="CS47" s="39"/>
      <c r="CT47" s="39"/>
      <c r="CU47" s="39"/>
      <c r="CV47" s="39"/>
      <c r="CW47" s="36"/>
      <c r="CX47" s="36"/>
      <c r="CY47" s="39"/>
      <c r="CZ47" s="39"/>
      <c r="DA47" s="39"/>
      <c r="DB47" s="39"/>
      <c r="DC47" s="39"/>
      <c r="DD47" s="36"/>
      <c r="DE47" s="36"/>
      <c r="DF47" s="39"/>
      <c r="DG47" s="39"/>
      <c r="DH47" s="39"/>
      <c r="DI47" s="39"/>
      <c r="DJ47" s="39"/>
      <c r="DK47" s="36"/>
      <c r="DL47" s="36"/>
      <c r="DM47" s="39"/>
      <c r="DN47" s="39"/>
      <c r="DO47" s="39"/>
      <c r="DP47" s="39"/>
      <c r="DQ47" s="39"/>
      <c r="DR47" s="36"/>
      <c r="DS47" s="36"/>
      <c r="DT47" s="39"/>
      <c r="DU47" s="39"/>
    </row>
    <row r="48" spans="1:125" x14ac:dyDescent="0.2">
      <c r="C48" s="42" t="s">
        <v>102</v>
      </c>
      <c r="D48" s="41">
        <f>SUM(D14:D47)</f>
        <v>0</v>
      </c>
      <c r="E48" s="41">
        <f>SUM(E14:E47)</f>
        <v>6868</v>
      </c>
      <c r="F48" s="41">
        <f t="shared" ref="F48:BQ48" si="3">SUM(F14:F47)</f>
        <v>0</v>
      </c>
      <c r="G48" s="41">
        <f t="shared" si="3"/>
        <v>0</v>
      </c>
      <c r="H48" s="41">
        <f t="shared" si="3"/>
        <v>23100</v>
      </c>
      <c r="I48" s="41">
        <f t="shared" si="3"/>
        <v>0</v>
      </c>
      <c r="J48" s="41">
        <f t="shared" si="3"/>
        <v>0</v>
      </c>
      <c r="K48" s="41">
        <f t="shared" si="3"/>
        <v>0</v>
      </c>
      <c r="L48" s="41">
        <f t="shared" si="3"/>
        <v>3456</v>
      </c>
      <c r="M48" s="41">
        <f t="shared" si="3"/>
        <v>0</v>
      </c>
      <c r="N48" s="41">
        <f t="shared" si="3"/>
        <v>0</v>
      </c>
      <c r="O48" s="41">
        <f t="shared" si="3"/>
        <v>48100</v>
      </c>
      <c r="P48" s="41">
        <f t="shared" si="3"/>
        <v>0</v>
      </c>
      <c r="Q48" s="41">
        <f t="shared" si="3"/>
        <v>0</v>
      </c>
      <c r="R48" s="41">
        <f t="shared" si="3"/>
        <v>0</v>
      </c>
      <c r="S48" s="41">
        <f t="shared" si="3"/>
        <v>3456</v>
      </c>
      <c r="T48" s="41">
        <f t="shared" si="3"/>
        <v>0</v>
      </c>
      <c r="U48" s="41">
        <f t="shared" si="3"/>
        <v>0</v>
      </c>
      <c r="V48" s="41">
        <f t="shared" si="3"/>
        <v>23100</v>
      </c>
      <c r="W48" s="41">
        <f t="shared" si="3"/>
        <v>0</v>
      </c>
      <c r="X48" s="41">
        <f t="shared" si="3"/>
        <v>0</v>
      </c>
      <c r="Y48" s="41">
        <f t="shared" si="3"/>
        <v>0</v>
      </c>
      <c r="Z48" s="41">
        <f t="shared" si="3"/>
        <v>3456</v>
      </c>
      <c r="AA48" s="41">
        <f t="shared" si="3"/>
        <v>0</v>
      </c>
      <c r="AB48" s="41">
        <f t="shared" si="3"/>
        <v>0</v>
      </c>
      <c r="AC48" s="41">
        <f t="shared" si="3"/>
        <v>23100</v>
      </c>
      <c r="AD48" s="41">
        <f t="shared" si="3"/>
        <v>3000</v>
      </c>
      <c r="AE48" s="41">
        <f t="shared" si="3"/>
        <v>0</v>
      </c>
      <c r="AF48" s="41">
        <f t="shared" si="3"/>
        <v>0</v>
      </c>
      <c r="AG48" s="41">
        <f t="shared" si="3"/>
        <v>3456</v>
      </c>
      <c r="AH48" s="41">
        <f t="shared" si="3"/>
        <v>0</v>
      </c>
      <c r="AI48" s="41">
        <f t="shared" si="3"/>
        <v>0</v>
      </c>
      <c r="AJ48" s="41">
        <f t="shared" si="3"/>
        <v>24012</v>
      </c>
      <c r="AK48" s="41">
        <f t="shared" si="3"/>
        <v>0</v>
      </c>
      <c r="AL48" s="41">
        <f t="shared" si="3"/>
        <v>0</v>
      </c>
      <c r="AM48" s="41">
        <f t="shared" si="3"/>
        <v>0</v>
      </c>
      <c r="AN48" s="41">
        <f t="shared" si="3"/>
        <v>3456</v>
      </c>
      <c r="AO48" s="41">
        <f t="shared" si="3"/>
        <v>0</v>
      </c>
      <c r="AP48" s="41">
        <f t="shared" si="3"/>
        <v>0</v>
      </c>
      <c r="AQ48" s="41">
        <f t="shared" si="3"/>
        <v>20600</v>
      </c>
      <c r="AR48" s="41">
        <f t="shared" si="3"/>
        <v>0</v>
      </c>
      <c r="AS48" s="41">
        <f t="shared" si="3"/>
        <v>0</v>
      </c>
      <c r="AT48" s="41">
        <f t="shared" si="3"/>
        <v>0</v>
      </c>
      <c r="AU48" s="41">
        <f t="shared" si="3"/>
        <v>2000</v>
      </c>
      <c r="AV48" s="41">
        <f t="shared" si="3"/>
        <v>25000</v>
      </c>
      <c r="AW48" s="41">
        <f t="shared" si="3"/>
        <v>0</v>
      </c>
      <c r="AX48" s="41">
        <f t="shared" si="3"/>
        <v>20600</v>
      </c>
      <c r="AY48" s="41">
        <f t="shared" si="3"/>
        <v>0</v>
      </c>
      <c r="AZ48" s="41">
        <f t="shared" si="3"/>
        <v>0</v>
      </c>
      <c r="BA48" s="41">
        <f t="shared" si="3"/>
        <v>0</v>
      </c>
      <c r="BB48" s="41">
        <f t="shared" si="3"/>
        <v>2000</v>
      </c>
      <c r="BC48" s="41">
        <f t="shared" si="3"/>
        <v>0</v>
      </c>
      <c r="BD48" s="41">
        <f t="shared" si="3"/>
        <v>0</v>
      </c>
      <c r="BE48" s="41">
        <f t="shared" si="3"/>
        <v>17100</v>
      </c>
      <c r="BF48" s="41">
        <f t="shared" si="3"/>
        <v>0</v>
      </c>
      <c r="BG48" s="41">
        <f t="shared" si="3"/>
        <v>0</v>
      </c>
      <c r="BH48" s="41">
        <f t="shared" si="3"/>
        <v>0</v>
      </c>
      <c r="BI48" s="41">
        <f t="shared" si="3"/>
        <v>5000</v>
      </c>
      <c r="BJ48" s="41">
        <f t="shared" si="3"/>
        <v>0</v>
      </c>
      <c r="BK48" s="41">
        <f t="shared" si="3"/>
        <v>0</v>
      </c>
      <c r="BL48" s="41">
        <f t="shared" si="3"/>
        <v>8100</v>
      </c>
      <c r="BM48" s="41">
        <f t="shared" si="3"/>
        <v>0</v>
      </c>
      <c r="BN48" s="41">
        <f t="shared" si="3"/>
        <v>0</v>
      </c>
      <c r="BO48" s="41">
        <f t="shared" si="3"/>
        <v>0</v>
      </c>
      <c r="BP48" s="41">
        <f t="shared" si="3"/>
        <v>2912</v>
      </c>
      <c r="BQ48" s="41">
        <f t="shared" si="3"/>
        <v>0</v>
      </c>
      <c r="BR48" s="41">
        <f t="shared" ref="BR48:CQ48" si="4">SUM(BR14:BR47)</f>
        <v>0</v>
      </c>
      <c r="BS48" s="41">
        <f t="shared" si="4"/>
        <v>8100</v>
      </c>
      <c r="BT48" s="41">
        <f t="shared" si="4"/>
        <v>0</v>
      </c>
      <c r="BU48" s="41">
        <f t="shared" si="4"/>
        <v>0</v>
      </c>
      <c r="BV48" s="41">
        <f t="shared" si="4"/>
        <v>0</v>
      </c>
      <c r="BW48" s="41">
        <f t="shared" si="4"/>
        <v>2000</v>
      </c>
      <c r="BX48" s="41">
        <f t="shared" si="4"/>
        <v>0</v>
      </c>
      <c r="BY48" s="41">
        <f t="shared" si="4"/>
        <v>0</v>
      </c>
      <c r="BZ48" s="41">
        <f t="shared" si="4"/>
        <v>23100</v>
      </c>
      <c r="CA48" s="41">
        <f t="shared" si="4"/>
        <v>0</v>
      </c>
      <c r="CB48" s="41">
        <f t="shared" si="4"/>
        <v>0</v>
      </c>
      <c r="CC48" s="41">
        <f t="shared" si="4"/>
        <v>0</v>
      </c>
      <c r="CD48" s="41">
        <f t="shared" si="4"/>
        <v>2000</v>
      </c>
      <c r="CE48" s="41">
        <f t="shared" si="4"/>
        <v>0</v>
      </c>
      <c r="CF48" s="41">
        <f t="shared" si="4"/>
        <v>0</v>
      </c>
      <c r="CG48" s="41">
        <f t="shared" si="4"/>
        <v>8100</v>
      </c>
      <c r="CH48" s="41">
        <f t="shared" si="4"/>
        <v>0</v>
      </c>
      <c r="CI48" s="41">
        <f t="shared" si="4"/>
        <v>0</v>
      </c>
      <c r="CJ48" s="41">
        <f t="shared" si="4"/>
        <v>0</v>
      </c>
      <c r="CK48" s="41">
        <f t="shared" si="4"/>
        <v>2000</v>
      </c>
      <c r="CL48" s="41">
        <f t="shared" si="4"/>
        <v>0</v>
      </c>
      <c r="CM48" s="41">
        <f t="shared" si="4"/>
        <v>0</v>
      </c>
      <c r="CN48" s="41">
        <f t="shared" si="4"/>
        <v>8100</v>
      </c>
      <c r="CO48" s="41">
        <f t="shared" si="4"/>
        <v>0</v>
      </c>
      <c r="CP48" s="41">
        <f t="shared" si="4"/>
        <v>0</v>
      </c>
      <c r="CQ48" s="41">
        <f t="shared" si="4"/>
        <v>0</v>
      </c>
      <c r="CR48" s="41">
        <f t="shared" ref="CR48:DU48" si="5">SUM(CR14:CR47)</f>
        <v>2000</v>
      </c>
      <c r="CS48" s="41">
        <f t="shared" si="5"/>
        <v>0</v>
      </c>
      <c r="CT48" s="41">
        <f t="shared" si="5"/>
        <v>0</v>
      </c>
      <c r="CU48" s="41">
        <f t="shared" si="5"/>
        <v>9600</v>
      </c>
      <c r="CV48" s="41">
        <f t="shared" si="5"/>
        <v>0</v>
      </c>
      <c r="CW48" s="41">
        <f t="shared" si="5"/>
        <v>0</v>
      </c>
      <c r="CX48" s="41">
        <f t="shared" si="5"/>
        <v>0</v>
      </c>
      <c r="CY48" s="41">
        <f t="shared" si="5"/>
        <v>2912</v>
      </c>
      <c r="CZ48" s="41">
        <f t="shared" si="5"/>
        <v>0</v>
      </c>
      <c r="DA48" s="41">
        <f t="shared" si="5"/>
        <v>0</v>
      </c>
      <c r="DB48" s="41">
        <f t="shared" si="5"/>
        <v>9600</v>
      </c>
      <c r="DC48" s="41">
        <f t="shared" si="5"/>
        <v>15000</v>
      </c>
      <c r="DD48" s="41">
        <f t="shared" si="5"/>
        <v>0</v>
      </c>
      <c r="DE48" s="41">
        <f t="shared" si="5"/>
        <v>0</v>
      </c>
      <c r="DF48" s="41">
        <f t="shared" si="5"/>
        <v>2000</v>
      </c>
      <c r="DG48" s="41">
        <f t="shared" si="5"/>
        <v>0</v>
      </c>
      <c r="DH48" s="41">
        <f t="shared" si="5"/>
        <v>0</v>
      </c>
      <c r="DI48" s="41">
        <f t="shared" si="5"/>
        <v>9600</v>
      </c>
      <c r="DJ48" s="41">
        <f t="shared" si="5"/>
        <v>0</v>
      </c>
      <c r="DK48" s="41">
        <f t="shared" si="5"/>
        <v>0</v>
      </c>
      <c r="DL48" s="41">
        <f t="shared" si="5"/>
        <v>0</v>
      </c>
      <c r="DM48" s="41">
        <f t="shared" si="5"/>
        <v>2000</v>
      </c>
      <c r="DN48" s="41">
        <f t="shared" si="5"/>
        <v>0</v>
      </c>
      <c r="DO48" s="41">
        <f t="shared" si="5"/>
        <v>0</v>
      </c>
      <c r="DP48" s="41">
        <f t="shared" si="5"/>
        <v>9600</v>
      </c>
      <c r="DQ48" s="41">
        <f t="shared" si="5"/>
        <v>0</v>
      </c>
      <c r="DR48" s="41">
        <f t="shared" si="5"/>
        <v>0</v>
      </c>
      <c r="DS48" s="41">
        <f t="shared" si="5"/>
        <v>0</v>
      </c>
      <c r="DT48" s="41">
        <f t="shared" si="5"/>
        <v>2000</v>
      </c>
      <c r="DU48" s="41">
        <f t="shared" si="5"/>
        <v>0</v>
      </c>
    </row>
    <row r="49" spans="3:125" x14ac:dyDescent="0.2"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</row>
    <row r="50" spans="3:125" x14ac:dyDescent="0.2">
      <c r="C50" s="114" t="s">
        <v>4</v>
      </c>
      <c r="D50" s="116">
        <f>D12</f>
        <v>43891</v>
      </c>
      <c r="E50" s="116">
        <f t="shared" ref="E50:BP50" si="6">E12</f>
        <v>43892</v>
      </c>
      <c r="F50" s="116">
        <f t="shared" si="6"/>
        <v>43893</v>
      </c>
      <c r="G50" s="116">
        <f t="shared" si="6"/>
        <v>43894</v>
      </c>
      <c r="H50" s="116">
        <f t="shared" si="6"/>
        <v>43895</v>
      </c>
      <c r="I50" s="116">
        <f t="shared" si="6"/>
        <v>43896</v>
      </c>
      <c r="J50" s="116">
        <f t="shared" si="6"/>
        <v>43897</v>
      </c>
      <c r="K50" s="116">
        <f t="shared" si="6"/>
        <v>43898</v>
      </c>
      <c r="L50" s="116">
        <f t="shared" si="6"/>
        <v>43899</v>
      </c>
      <c r="M50" s="116">
        <f t="shared" si="6"/>
        <v>43900</v>
      </c>
      <c r="N50" s="116">
        <f t="shared" si="6"/>
        <v>43901</v>
      </c>
      <c r="O50" s="116">
        <f t="shared" si="6"/>
        <v>43902</v>
      </c>
      <c r="P50" s="116">
        <f t="shared" si="6"/>
        <v>43903</v>
      </c>
      <c r="Q50" s="116">
        <f t="shared" si="6"/>
        <v>43904</v>
      </c>
      <c r="R50" s="116">
        <f t="shared" si="6"/>
        <v>43905</v>
      </c>
      <c r="S50" s="116">
        <f t="shared" si="6"/>
        <v>43906</v>
      </c>
      <c r="T50" s="116">
        <f t="shared" si="6"/>
        <v>43907</v>
      </c>
      <c r="U50" s="116">
        <f t="shared" si="6"/>
        <v>43908</v>
      </c>
      <c r="V50" s="116">
        <f t="shared" si="6"/>
        <v>43909</v>
      </c>
      <c r="W50" s="116">
        <f t="shared" si="6"/>
        <v>43910</v>
      </c>
      <c r="X50" s="116">
        <f t="shared" si="6"/>
        <v>43911</v>
      </c>
      <c r="Y50" s="116">
        <f t="shared" si="6"/>
        <v>43912</v>
      </c>
      <c r="Z50" s="116">
        <f t="shared" si="6"/>
        <v>43913</v>
      </c>
      <c r="AA50" s="116">
        <f t="shared" si="6"/>
        <v>43914</v>
      </c>
      <c r="AB50" s="116">
        <f t="shared" si="6"/>
        <v>43915</v>
      </c>
      <c r="AC50" s="116">
        <f t="shared" si="6"/>
        <v>43916</v>
      </c>
      <c r="AD50" s="116">
        <f t="shared" si="6"/>
        <v>43917</v>
      </c>
      <c r="AE50" s="116">
        <f t="shared" si="6"/>
        <v>43918</v>
      </c>
      <c r="AF50" s="116">
        <f t="shared" si="6"/>
        <v>43919</v>
      </c>
      <c r="AG50" s="116">
        <f t="shared" si="6"/>
        <v>43920</v>
      </c>
      <c r="AH50" s="116">
        <f t="shared" si="6"/>
        <v>43921</v>
      </c>
      <c r="AI50" s="116">
        <f t="shared" si="6"/>
        <v>43922</v>
      </c>
      <c r="AJ50" s="116">
        <f t="shared" si="6"/>
        <v>43923</v>
      </c>
      <c r="AK50" s="116">
        <f t="shared" si="6"/>
        <v>43924</v>
      </c>
      <c r="AL50" s="116">
        <f t="shared" si="6"/>
        <v>43925</v>
      </c>
      <c r="AM50" s="116">
        <f t="shared" si="6"/>
        <v>43926</v>
      </c>
      <c r="AN50" s="116">
        <f t="shared" si="6"/>
        <v>43927</v>
      </c>
      <c r="AO50" s="116">
        <f t="shared" si="6"/>
        <v>43928</v>
      </c>
      <c r="AP50" s="116">
        <f t="shared" si="6"/>
        <v>43929</v>
      </c>
      <c r="AQ50" s="116">
        <f t="shared" si="6"/>
        <v>43930</v>
      </c>
      <c r="AR50" s="116">
        <f t="shared" si="6"/>
        <v>43931</v>
      </c>
      <c r="AS50" s="116">
        <f t="shared" si="6"/>
        <v>43932</v>
      </c>
      <c r="AT50" s="116">
        <f t="shared" si="6"/>
        <v>43933</v>
      </c>
      <c r="AU50" s="116">
        <f t="shared" si="6"/>
        <v>43934</v>
      </c>
      <c r="AV50" s="116">
        <f t="shared" si="6"/>
        <v>43935</v>
      </c>
      <c r="AW50" s="116">
        <f t="shared" si="6"/>
        <v>43936</v>
      </c>
      <c r="AX50" s="116">
        <f t="shared" si="6"/>
        <v>43937</v>
      </c>
      <c r="AY50" s="116">
        <f t="shared" si="6"/>
        <v>43938</v>
      </c>
      <c r="AZ50" s="116">
        <f t="shared" si="6"/>
        <v>43939</v>
      </c>
      <c r="BA50" s="116">
        <f t="shared" si="6"/>
        <v>43940</v>
      </c>
      <c r="BB50" s="116">
        <f t="shared" si="6"/>
        <v>43941</v>
      </c>
      <c r="BC50" s="116">
        <f t="shared" si="6"/>
        <v>43942</v>
      </c>
      <c r="BD50" s="116">
        <f t="shared" si="6"/>
        <v>43943</v>
      </c>
      <c r="BE50" s="116">
        <f t="shared" si="6"/>
        <v>43944</v>
      </c>
      <c r="BF50" s="116">
        <f t="shared" si="6"/>
        <v>43945</v>
      </c>
      <c r="BG50" s="116">
        <f t="shared" si="6"/>
        <v>43946</v>
      </c>
      <c r="BH50" s="116">
        <f t="shared" si="6"/>
        <v>43947</v>
      </c>
      <c r="BI50" s="116">
        <f t="shared" si="6"/>
        <v>43948</v>
      </c>
      <c r="BJ50" s="116">
        <f t="shared" si="6"/>
        <v>43949</v>
      </c>
      <c r="BK50" s="116">
        <f t="shared" si="6"/>
        <v>43950</v>
      </c>
      <c r="BL50" s="116">
        <f t="shared" si="6"/>
        <v>43951</v>
      </c>
      <c r="BM50" s="116">
        <f t="shared" si="6"/>
        <v>43952</v>
      </c>
      <c r="BN50" s="116">
        <f t="shared" si="6"/>
        <v>43953</v>
      </c>
      <c r="BO50" s="116">
        <f t="shared" si="6"/>
        <v>43954</v>
      </c>
      <c r="BP50" s="116">
        <f t="shared" si="6"/>
        <v>43955</v>
      </c>
      <c r="BQ50" s="116">
        <f t="shared" ref="BQ50:CQ50" si="7">BQ12</f>
        <v>43956</v>
      </c>
      <c r="BR50" s="116">
        <f t="shared" si="7"/>
        <v>43957</v>
      </c>
      <c r="BS50" s="116">
        <f t="shared" si="7"/>
        <v>43958</v>
      </c>
      <c r="BT50" s="116">
        <f t="shared" si="7"/>
        <v>43959</v>
      </c>
      <c r="BU50" s="116">
        <f t="shared" si="7"/>
        <v>43960</v>
      </c>
      <c r="BV50" s="116">
        <f t="shared" si="7"/>
        <v>43961</v>
      </c>
      <c r="BW50" s="116">
        <f t="shared" si="7"/>
        <v>43962</v>
      </c>
      <c r="BX50" s="116">
        <f t="shared" si="7"/>
        <v>43963</v>
      </c>
      <c r="BY50" s="116">
        <f t="shared" si="7"/>
        <v>43964</v>
      </c>
      <c r="BZ50" s="116">
        <f t="shared" si="7"/>
        <v>43965</v>
      </c>
      <c r="CA50" s="116">
        <f t="shared" si="7"/>
        <v>43966</v>
      </c>
      <c r="CB50" s="116">
        <f t="shared" si="7"/>
        <v>43967</v>
      </c>
      <c r="CC50" s="116">
        <f t="shared" si="7"/>
        <v>43968</v>
      </c>
      <c r="CD50" s="116">
        <f t="shared" si="7"/>
        <v>43969</v>
      </c>
      <c r="CE50" s="116">
        <f t="shared" si="7"/>
        <v>43970</v>
      </c>
      <c r="CF50" s="116">
        <f t="shared" si="7"/>
        <v>43971</v>
      </c>
      <c r="CG50" s="116">
        <f t="shared" si="7"/>
        <v>43972</v>
      </c>
      <c r="CH50" s="116">
        <f t="shared" si="7"/>
        <v>43973</v>
      </c>
      <c r="CI50" s="116">
        <f t="shared" si="7"/>
        <v>43974</v>
      </c>
      <c r="CJ50" s="116">
        <f t="shared" si="7"/>
        <v>43975</v>
      </c>
      <c r="CK50" s="116">
        <f t="shared" si="7"/>
        <v>43976</v>
      </c>
      <c r="CL50" s="116">
        <f t="shared" si="7"/>
        <v>43977</v>
      </c>
      <c r="CM50" s="116">
        <f t="shared" si="7"/>
        <v>43978</v>
      </c>
      <c r="CN50" s="116">
        <f t="shared" si="7"/>
        <v>43979</v>
      </c>
      <c r="CO50" s="116">
        <f t="shared" si="7"/>
        <v>43980</v>
      </c>
      <c r="CP50" s="116">
        <f t="shared" si="7"/>
        <v>43981</v>
      </c>
      <c r="CQ50" s="116">
        <f t="shared" si="7"/>
        <v>43982</v>
      </c>
      <c r="CR50" s="116">
        <f t="shared" ref="CR50:DU50" si="8">CR12</f>
        <v>43983</v>
      </c>
      <c r="CS50" s="116">
        <f t="shared" si="8"/>
        <v>43984</v>
      </c>
      <c r="CT50" s="116">
        <f t="shared" si="8"/>
        <v>43985</v>
      </c>
      <c r="CU50" s="116">
        <f t="shared" si="8"/>
        <v>43986</v>
      </c>
      <c r="CV50" s="116">
        <f t="shared" si="8"/>
        <v>43987</v>
      </c>
      <c r="CW50" s="116">
        <f t="shared" si="8"/>
        <v>43988</v>
      </c>
      <c r="CX50" s="116">
        <f t="shared" si="8"/>
        <v>43989</v>
      </c>
      <c r="CY50" s="116">
        <f t="shared" si="8"/>
        <v>43990</v>
      </c>
      <c r="CZ50" s="116">
        <f t="shared" si="8"/>
        <v>43991</v>
      </c>
      <c r="DA50" s="116">
        <f t="shared" si="8"/>
        <v>43992</v>
      </c>
      <c r="DB50" s="116">
        <f t="shared" si="8"/>
        <v>43993</v>
      </c>
      <c r="DC50" s="116">
        <f t="shared" si="8"/>
        <v>43994</v>
      </c>
      <c r="DD50" s="116">
        <f t="shared" si="8"/>
        <v>43995</v>
      </c>
      <c r="DE50" s="116">
        <f t="shared" si="8"/>
        <v>43996</v>
      </c>
      <c r="DF50" s="116">
        <f t="shared" si="8"/>
        <v>43997</v>
      </c>
      <c r="DG50" s="116">
        <f t="shared" si="8"/>
        <v>43998</v>
      </c>
      <c r="DH50" s="116">
        <f t="shared" si="8"/>
        <v>43999</v>
      </c>
      <c r="DI50" s="116">
        <f t="shared" si="8"/>
        <v>44000</v>
      </c>
      <c r="DJ50" s="116">
        <f t="shared" si="8"/>
        <v>44001</v>
      </c>
      <c r="DK50" s="116">
        <f t="shared" si="8"/>
        <v>44002</v>
      </c>
      <c r="DL50" s="116">
        <f t="shared" si="8"/>
        <v>44003</v>
      </c>
      <c r="DM50" s="116">
        <f t="shared" si="8"/>
        <v>44004</v>
      </c>
      <c r="DN50" s="116">
        <f t="shared" si="8"/>
        <v>44005</v>
      </c>
      <c r="DO50" s="116">
        <f t="shared" si="8"/>
        <v>44006</v>
      </c>
      <c r="DP50" s="116">
        <f t="shared" si="8"/>
        <v>44007</v>
      </c>
      <c r="DQ50" s="116">
        <f t="shared" si="8"/>
        <v>44008</v>
      </c>
      <c r="DR50" s="116">
        <f t="shared" si="8"/>
        <v>44009</v>
      </c>
      <c r="DS50" s="116">
        <f t="shared" si="8"/>
        <v>44010</v>
      </c>
      <c r="DT50" s="116">
        <f t="shared" si="8"/>
        <v>44011</v>
      </c>
      <c r="DU50" s="116">
        <f t="shared" si="8"/>
        <v>44012</v>
      </c>
    </row>
    <row r="51" spans="3:125" x14ac:dyDescent="0.2">
      <c r="C51" s="43" t="s">
        <v>27</v>
      </c>
      <c r="D51" s="40"/>
      <c r="E51" s="46">
        <v>256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7">
        <v>256</v>
      </c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7">
        <v>256</v>
      </c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7">
        <v>256</v>
      </c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</row>
    <row r="52" spans="3:125" x14ac:dyDescent="0.2">
      <c r="C52" s="43" t="s">
        <v>28</v>
      </c>
      <c r="D52" s="40"/>
      <c r="E52" s="46">
        <v>556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7">
        <v>556</v>
      </c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7">
        <v>556</v>
      </c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7">
        <v>556</v>
      </c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</row>
    <row r="53" spans="3:125" x14ac:dyDescent="0.2">
      <c r="C53" s="43" t="s">
        <v>27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</row>
    <row r="54" spans="3:125" x14ac:dyDescent="0.2">
      <c r="C54" s="43" t="s">
        <v>30</v>
      </c>
      <c r="D54" s="40"/>
      <c r="E54" s="40"/>
      <c r="F54" s="40"/>
      <c r="G54" s="40"/>
      <c r="H54" s="40"/>
      <c r="I54" s="40"/>
      <c r="J54" s="40"/>
      <c r="K54" s="40"/>
      <c r="L54" s="60">
        <v>312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61">
        <v>312</v>
      </c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61">
        <v>312</v>
      </c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61">
        <v>312</v>
      </c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</row>
    <row r="55" spans="3:125" x14ac:dyDescent="0.2">
      <c r="C55" s="43" t="s">
        <v>31</v>
      </c>
      <c r="D55" s="40"/>
      <c r="E55" s="40"/>
      <c r="F55" s="40"/>
      <c r="G55" s="40"/>
      <c r="H55" s="40"/>
      <c r="I55" s="40"/>
      <c r="J55" s="40"/>
      <c r="K55" s="40"/>
      <c r="L55" s="60">
        <v>312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61">
        <v>312</v>
      </c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61">
        <v>312</v>
      </c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61">
        <v>312</v>
      </c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</row>
    <row r="56" spans="3:125" x14ac:dyDescent="0.2">
      <c r="C56" s="44" t="s">
        <v>103</v>
      </c>
      <c r="D56" s="41">
        <f t="shared" ref="D56:AE56" si="9">SUM(D51:D55)</f>
        <v>0</v>
      </c>
      <c r="E56" s="41">
        <f t="shared" si="9"/>
        <v>812</v>
      </c>
      <c r="F56" s="41">
        <f t="shared" si="9"/>
        <v>0</v>
      </c>
      <c r="G56" s="41">
        <f t="shared" si="9"/>
        <v>0</v>
      </c>
      <c r="H56" s="41">
        <f t="shared" si="9"/>
        <v>0</v>
      </c>
      <c r="I56" s="41">
        <f t="shared" si="9"/>
        <v>0</v>
      </c>
      <c r="J56" s="41">
        <f t="shared" si="9"/>
        <v>0</v>
      </c>
      <c r="K56" s="41">
        <f t="shared" si="9"/>
        <v>0</v>
      </c>
      <c r="L56" s="41">
        <f t="shared" si="9"/>
        <v>624</v>
      </c>
      <c r="M56" s="41">
        <f t="shared" si="9"/>
        <v>0</v>
      </c>
      <c r="N56" s="41">
        <f t="shared" si="9"/>
        <v>0</v>
      </c>
      <c r="O56" s="41">
        <f t="shared" si="9"/>
        <v>0</v>
      </c>
      <c r="P56" s="41">
        <f t="shared" si="9"/>
        <v>0</v>
      </c>
      <c r="Q56" s="41">
        <f t="shared" si="9"/>
        <v>0</v>
      </c>
      <c r="R56" s="41">
        <f t="shared" si="9"/>
        <v>0</v>
      </c>
      <c r="S56" s="41">
        <f t="shared" si="9"/>
        <v>0</v>
      </c>
      <c r="T56" s="41">
        <f t="shared" si="9"/>
        <v>0</v>
      </c>
      <c r="U56" s="41">
        <f t="shared" si="9"/>
        <v>0</v>
      </c>
      <c r="V56" s="41">
        <f t="shared" si="9"/>
        <v>0</v>
      </c>
      <c r="W56" s="41">
        <f t="shared" si="9"/>
        <v>0</v>
      </c>
      <c r="X56" s="41">
        <f t="shared" si="9"/>
        <v>0</v>
      </c>
      <c r="Y56" s="41">
        <f t="shared" si="9"/>
        <v>0</v>
      </c>
      <c r="Z56" s="41">
        <f t="shared" si="9"/>
        <v>0</v>
      </c>
      <c r="AA56" s="41">
        <f t="shared" si="9"/>
        <v>0</v>
      </c>
      <c r="AB56" s="41">
        <f t="shared" si="9"/>
        <v>0</v>
      </c>
      <c r="AC56" s="41">
        <f t="shared" si="9"/>
        <v>0</v>
      </c>
      <c r="AD56" s="41">
        <f t="shared" si="9"/>
        <v>0</v>
      </c>
      <c r="AE56" s="41">
        <f t="shared" si="9"/>
        <v>0</v>
      </c>
      <c r="AF56" s="41">
        <f>SUM(AF51:AF55)</f>
        <v>0</v>
      </c>
      <c r="AG56" s="41">
        <f t="shared" ref="AG56:BI56" si="10">SUM(AG51:AG55)</f>
        <v>0</v>
      </c>
      <c r="AH56" s="41">
        <f t="shared" si="10"/>
        <v>0</v>
      </c>
      <c r="AI56" s="41">
        <f t="shared" si="10"/>
        <v>0</v>
      </c>
      <c r="AJ56" s="41">
        <f t="shared" si="10"/>
        <v>812</v>
      </c>
      <c r="AK56" s="41">
        <f t="shared" si="10"/>
        <v>0</v>
      </c>
      <c r="AL56" s="41">
        <f t="shared" si="10"/>
        <v>0</v>
      </c>
      <c r="AM56" s="41">
        <f t="shared" si="10"/>
        <v>0</v>
      </c>
      <c r="AN56" s="41">
        <f t="shared" si="10"/>
        <v>0</v>
      </c>
      <c r="AO56" s="41">
        <f t="shared" si="10"/>
        <v>0</v>
      </c>
      <c r="AP56" s="41">
        <f t="shared" si="10"/>
        <v>0</v>
      </c>
      <c r="AQ56" s="41">
        <f t="shared" si="10"/>
        <v>624</v>
      </c>
      <c r="AR56" s="41">
        <f t="shared" si="10"/>
        <v>0</v>
      </c>
      <c r="AS56" s="41">
        <f t="shared" si="10"/>
        <v>0</v>
      </c>
      <c r="AT56" s="41">
        <f t="shared" si="10"/>
        <v>0</v>
      </c>
      <c r="AU56" s="41">
        <f t="shared" si="10"/>
        <v>0</v>
      </c>
      <c r="AV56" s="41">
        <f t="shared" si="10"/>
        <v>0</v>
      </c>
      <c r="AW56" s="41">
        <f t="shared" si="10"/>
        <v>0</v>
      </c>
      <c r="AX56" s="41">
        <f t="shared" si="10"/>
        <v>0</v>
      </c>
      <c r="AY56" s="41">
        <f t="shared" si="10"/>
        <v>0</v>
      </c>
      <c r="AZ56" s="41">
        <f t="shared" si="10"/>
        <v>0</v>
      </c>
      <c r="BA56" s="41">
        <f t="shared" si="10"/>
        <v>0</v>
      </c>
      <c r="BB56" s="41">
        <f t="shared" si="10"/>
        <v>0</v>
      </c>
      <c r="BC56" s="41">
        <f t="shared" si="10"/>
        <v>0</v>
      </c>
      <c r="BD56" s="41">
        <f t="shared" si="10"/>
        <v>0</v>
      </c>
      <c r="BE56" s="41">
        <f t="shared" si="10"/>
        <v>0</v>
      </c>
      <c r="BF56" s="41">
        <f t="shared" si="10"/>
        <v>0</v>
      </c>
      <c r="BG56" s="41">
        <f t="shared" si="10"/>
        <v>0</v>
      </c>
      <c r="BH56" s="41">
        <f t="shared" si="10"/>
        <v>0</v>
      </c>
      <c r="BI56" s="41">
        <f t="shared" si="10"/>
        <v>0</v>
      </c>
      <c r="BJ56" s="41">
        <f t="shared" ref="BJ56:BP56" si="11">SUM(BJ51:BJ55)</f>
        <v>0</v>
      </c>
      <c r="BK56" s="41">
        <f t="shared" si="11"/>
        <v>0</v>
      </c>
      <c r="BL56" s="41">
        <f t="shared" si="11"/>
        <v>0</v>
      </c>
      <c r="BM56" s="41">
        <f t="shared" si="11"/>
        <v>0</v>
      </c>
      <c r="BN56" s="41">
        <f t="shared" si="11"/>
        <v>0</v>
      </c>
      <c r="BO56" s="41">
        <f t="shared" si="11"/>
        <v>0</v>
      </c>
      <c r="BP56" s="41">
        <f t="shared" si="11"/>
        <v>812</v>
      </c>
      <c r="BQ56" s="41">
        <f t="shared" ref="BQ56:BW56" si="12">SUM(BQ51:BQ55)</f>
        <v>0</v>
      </c>
      <c r="BR56" s="41">
        <f t="shared" si="12"/>
        <v>0</v>
      </c>
      <c r="BS56" s="41">
        <f t="shared" si="12"/>
        <v>0</v>
      </c>
      <c r="BT56" s="41">
        <f t="shared" si="12"/>
        <v>0</v>
      </c>
      <c r="BU56" s="41">
        <f t="shared" si="12"/>
        <v>0</v>
      </c>
      <c r="BV56" s="41">
        <f t="shared" si="12"/>
        <v>0</v>
      </c>
      <c r="BW56" s="41">
        <f t="shared" si="12"/>
        <v>624</v>
      </c>
      <c r="BX56" s="41">
        <f t="shared" ref="BX56:CQ56" si="13">SUM(BX51:BX55)</f>
        <v>0</v>
      </c>
      <c r="BY56" s="41">
        <f t="shared" si="13"/>
        <v>0</v>
      </c>
      <c r="BZ56" s="41">
        <f t="shared" si="13"/>
        <v>0</v>
      </c>
      <c r="CA56" s="41">
        <f t="shared" si="13"/>
        <v>0</v>
      </c>
      <c r="CB56" s="41">
        <f t="shared" si="13"/>
        <v>0</v>
      </c>
      <c r="CC56" s="41">
        <f t="shared" si="13"/>
        <v>0</v>
      </c>
      <c r="CD56" s="41">
        <f t="shared" si="13"/>
        <v>0</v>
      </c>
      <c r="CE56" s="41">
        <f t="shared" si="13"/>
        <v>0</v>
      </c>
      <c r="CF56" s="41">
        <f t="shared" si="13"/>
        <v>0</v>
      </c>
      <c r="CG56" s="41">
        <f t="shared" si="13"/>
        <v>0</v>
      </c>
      <c r="CH56" s="41">
        <f t="shared" si="13"/>
        <v>0</v>
      </c>
      <c r="CI56" s="41">
        <f t="shared" si="13"/>
        <v>0</v>
      </c>
      <c r="CJ56" s="41">
        <f t="shared" si="13"/>
        <v>0</v>
      </c>
      <c r="CK56" s="41">
        <f t="shared" si="13"/>
        <v>0</v>
      </c>
      <c r="CL56" s="41">
        <f t="shared" si="13"/>
        <v>0</v>
      </c>
      <c r="CM56" s="41">
        <f t="shared" si="13"/>
        <v>0</v>
      </c>
      <c r="CN56" s="41">
        <f t="shared" si="13"/>
        <v>0</v>
      </c>
      <c r="CO56" s="41">
        <f t="shared" si="13"/>
        <v>0</v>
      </c>
      <c r="CP56" s="41">
        <f t="shared" si="13"/>
        <v>0</v>
      </c>
      <c r="CQ56" s="41">
        <f t="shared" si="13"/>
        <v>0</v>
      </c>
      <c r="CR56" s="41">
        <f t="shared" ref="CR56:DU56" si="14">SUM(CR51:CR55)</f>
        <v>0</v>
      </c>
      <c r="CS56" s="41">
        <f t="shared" si="14"/>
        <v>0</v>
      </c>
      <c r="CT56" s="41">
        <f t="shared" si="14"/>
        <v>0</v>
      </c>
      <c r="CU56" s="41">
        <f t="shared" si="14"/>
        <v>812</v>
      </c>
      <c r="CV56" s="41">
        <f t="shared" si="14"/>
        <v>0</v>
      </c>
      <c r="CW56" s="41">
        <f t="shared" si="14"/>
        <v>0</v>
      </c>
      <c r="CX56" s="41">
        <f t="shared" si="14"/>
        <v>0</v>
      </c>
      <c r="CY56" s="41">
        <f t="shared" si="14"/>
        <v>0</v>
      </c>
      <c r="CZ56" s="41">
        <f t="shared" si="14"/>
        <v>0</v>
      </c>
      <c r="DA56" s="41">
        <f t="shared" si="14"/>
        <v>0</v>
      </c>
      <c r="DB56" s="41">
        <f t="shared" si="14"/>
        <v>0</v>
      </c>
      <c r="DC56" s="41">
        <f t="shared" si="14"/>
        <v>624</v>
      </c>
      <c r="DD56" s="41">
        <f t="shared" si="14"/>
        <v>0</v>
      </c>
      <c r="DE56" s="41">
        <f t="shared" si="14"/>
        <v>0</v>
      </c>
      <c r="DF56" s="41">
        <f t="shared" si="14"/>
        <v>0</v>
      </c>
      <c r="DG56" s="41">
        <f t="shared" si="14"/>
        <v>0</v>
      </c>
      <c r="DH56" s="41">
        <f t="shared" si="14"/>
        <v>0</v>
      </c>
      <c r="DI56" s="41">
        <f t="shared" si="14"/>
        <v>0</v>
      </c>
      <c r="DJ56" s="41">
        <f t="shared" si="14"/>
        <v>0</v>
      </c>
      <c r="DK56" s="41">
        <f t="shared" si="14"/>
        <v>0</v>
      </c>
      <c r="DL56" s="41">
        <f t="shared" si="14"/>
        <v>0</v>
      </c>
      <c r="DM56" s="41">
        <f t="shared" si="14"/>
        <v>0</v>
      </c>
      <c r="DN56" s="41">
        <f t="shared" si="14"/>
        <v>0</v>
      </c>
      <c r="DO56" s="41">
        <f t="shared" si="14"/>
        <v>0</v>
      </c>
      <c r="DP56" s="41">
        <f t="shared" si="14"/>
        <v>0</v>
      </c>
      <c r="DQ56" s="41">
        <f t="shared" si="14"/>
        <v>0</v>
      </c>
      <c r="DR56" s="41">
        <f t="shared" si="14"/>
        <v>0</v>
      </c>
      <c r="DS56" s="41">
        <f t="shared" si="14"/>
        <v>0</v>
      </c>
      <c r="DT56" s="41">
        <f t="shared" si="14"/>
        <v>0</v>
      </c>
      <c r="DU56" s="41">
        <f t="shared" si="14"/>
        <v>0</v>
      </c>
    </row>
    <row r="57" spans="3:125" x14ac:dyDescent="0.2">
      <c r="C57" s="43" t="s">
        <v>153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68">
        <v>52000</v>
      </c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67">
        <v>40000</v>
      </c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67">
        <v>38000</v>
      </c>
      <c r="CP57" s="40"/>
      <c r="CQ57" s="40"/>
      <c r="CR57" s="40"/>
      <c r="CS57" s="40"/>
      <c r="CT57" s="40"/>
      <c r="CU57" s="40"/>
      <c r="CV57" s="67"/>
      <c r="CW57" s="40"/>
      <c r="CX57" s="40"/>
      <c r="CY57" s="40"/>
      <c r="CZ57" s="40"/>
      <c r="DA57" s="40"/>
      <c r="DB57" s="40"/>
      <c r="DC57" s="67"/>
      <c r="DD57" s="40"/>
      <c r="DE57" s="40"/>
      <c r="DF57" s="40"/>
      <c r="DG57" s="40"/>
      <c r="DH57" s="40"/>
      <c r="DI57" s="40"/>
      <c r="DJ57" s="67"/>
      <c r="DK57" s="40"/>
      <c r="DL57" s="40"/>
      <c r="DM57" s="40"/>
      <c r="DN57" s="40"/>
      <c r="DO57" s="40"/>
      <c r="DP57" s="40"/>
      <c r="DQ57" s="67">
        <f>+CO57</f>
        <v>38000</v>
      </c>
      <c r="DR57" s="40"/>
      <c r="DS57" s="40"/>
      <c r="DT57" s="40"/>
      <c r="DU57" s="40"/>
    </row>
    <row r="58" spans="3:125" x14ac:dyDescent="0.2">
      <c r="C58" s="43" t="s">
        <v>82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68">
        <v>4500</v>
      </c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68">
        <v>2600</v>
      </c>
      <c r="AP58" s="40"/>
      <c r="AQ58" s="40"/>
      <c r="AR58" s="40"/>
      <c r="AS58" s="40"/>
      <c r="AT58" s="40"/>
      <c r="AU58" s="40"/>
      <c r="AV58" s="67">
        <v>3400</v>
      </c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67">
        <v>0</v>
      </c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67">
        <v>0</v>
      </c>
      <c r="CP58" s="40"/>
      <c r="CQ58" s="40"/>
      <c r="CR58" s="40"/>
      <c r="CS58" s="40"/>
      <c r="CT58" s="40"/>
      <c r="CU58" s="40"/>
      <c r="CV58" s="67"/>
      <c r="CW58" s="40"/>
      <c r="CX58" s="40"/>
      <c r="CY58" s="40"/>
      <c r="CZ58" s="40"/>
      <c r="DA58" s="40"/>
      <c r="DB58" s="40"/>
      <c r="DC58" s="67"/>
      <c r="DD58" s="40"/>
      <c r="DE58" s="40"/>
      <c r="DF58" s="40"/>
      <c r="DG58" s="40"/>
      <c r="DH58" s="40"/>
      <c r="DI58" s="40"/>
      <c r="DJ58" s="67"/>
      <c r="DK58" s="40"/>
      <c r="DL58" s="40"/>
      <c r="DM58" s="40"/>
      <c r="DN58" s="40"/>
      <c r="DO58" s="40"/>
      <c r="DP58" s="40"/>
      <c r="DQ58" s="67">
        <f>DQ57*0.8</f>
        <v>30400</v>
      </c>
      <c r="DR58" s="40"/>
      <c r="DS58" s="40"/>
      <c r="DT58" s="40"/>
      <c r="DU58" s="40"/>
    </row>
    <row r="59" spans="3:125" x14ac:dyDescent="0.2">
      <c r="C59" s="43" t="s">
        <v>32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>
        <v>0</v>
      </c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67">
        <v>0</v>
      </c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67">
        <v>0</v>
      </c>
      <c r="CP59" s="40"/>
      <c r="CQ59" s="40"/>
      <c r="CR59" s="40"/>
      <c r="CS59" s="40"/>
      <c r="CT59" s="40"/>
      <c r="CU59" s="40"/>
      <c r="CV59" s="67"/>
      <c r="CW59" s="40"/>
      <c r="CX59" s="40"/>
      <c r="CY59" s="40"/>
      <c r="CZ59" s="40"/>
      <c r="DA59" s="40"/>
      <c r="DB59" s="40"/>
      <c r="DC59" s="67"/>
      <c r="DD59" s="40"/>
      <c r="DE59" s="40"/>
      <c r="DF59" s="40"/>
      <c r="DG59" s="40"/>
      <c r="DH59" s="40"/>
      <c r="DI59" s="40"/>
      <c r="DJ59" s="67"/>
      <c r="DK59" s="40"/>
      <c r="DL59" s="40"/>
      <c r="DM59" s="40"/>
      <c r="DN59" s="40"/>
      <c r="DO59" s="40"/>
      <c r="DP59" s="40"/>
      <c r="DQ59" s="67">
        <f>DQ57*0.2</f>
        <v>7600</v>
      </c>
      <c r="DR59" s="40"/>
      <c r="DS59" s="40"/>
      <c r="DT59" s="40"/>
      <c r="DU59" s="40"/>
    </row>
    <row r="60" spans="3:125" x14ac:dyDescent="0.2">
      <c r="C60" s="43" t="s">
        <v>33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>
        <v>0</v>
      </c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67">
        <v>0</v>
      </c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67">
        <v>0</v>
      </c>
      <c r="CP60" s="40"/>
      <c r="CQ60" s="40"/>
      <c r="CR60" s="40"/>
      <c r="CS60" s="40"/>
      <c r="CT60" s="40"/>
      <c r="CU60" s="40"/>
      <c r="CV60" s="67"/>
      <c r="CW60" s="40"/>
      <c r="CX60" s="40"/>
      <c r="CY60" s="40"/>
      <c r="CZ60" s="40"/>
      <c r="DA60" s="40"/>
      <c r="DB60" s="40"/>
      <c r="DC60" s="67"/>
      <c r="DD60" s="40"/>
      <c r="DE60" s="40"/>
      <c r="DF60" s="40"/>
      <c r="DG60" s="40"/>
      <c r="DH60" s="40"/>
      <c r="DI60" s="40"/>
      <c r="DJ60" s="67"/>
      <c r="DK60" s="40"/>
      <c r="DL60" s="40"/>
      <c r="DM60" s="40"/>
      <c r="DN60" s="40"/>
      <c r="DO60" s="40"/>
      <c r="DP60" s="40"/>
      <c r="DQ60" s="67">
        <v>0</v>
      </c>
      <c r="DR60" s="40"/>
      <c r="DS60" s="40"/>
      <c r="DT60" s="40"/>
      <c r="DU60" s="40"/>
    </row>
    <row r="61" spans="3:125" x14ac:dyDescent="0.2">
      <c r="C61" s="43" t="s">
        <v>100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68">
        <f>AD57*0.02</f>
        <v>1040</v>
      </c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67">
        <f>BK57*0.02</f>
        <v>800</v>
      </c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67">
        <f>CO57*0.02</f>
        <v>760</v>
      </c>
      <c r="CP61" s="40"/>
      <c r="CQ61" s="40"/>
      <c r="CR61" s="40"/>
      <c r="CS61" s="40"/>
      <c r="CT61" s="40"/>
      <c r="CU61" s="40"/>
      <c r="CV61" s="67"/>
      <c r="CW61" s="40"/>
      <c r="CX61" s="40"/>
      <c r="CY61" s="40"/>
      <c r="CZ61" s="40"/>
      <c r="DA61" s="40"/>
      <c r="DB61" s="40"/>
      <c r="DC61" s="67"/>
      <c r="DD61" s="40"/>
      <c r="DE61" s="40"/>
      <c r="DF61" s="40"/>
      <c r="DG61" s="40"/>
      <c r="DH61" s="40"/>
      <c r="DI61" s="40"/>
      <c r="DJ61" s="67"/>
      <c r="DK61" s="40"/>
      <c r="DL61" s="40"/>
      <c r="DM61" s="40"/>
      <c r="DN61" s="40"/>
      <c r="DO61" s="40"/>
      <c r="DP61" s="40"/>
      <c r="DQ61" s="67">
        <f>DQ57*0.02</f>
        <v>760</v>
      </c>
      <c r="DR61" s="40"/>
      <c r="DS61" s="40"/>
      <c r="DT61" s="40"/>
      <c r="DU61" s="40"/>
    </row>
    <row r="62" spans="3:125" x14ac:dyDescent="0.2">
      <c r="C62" s="43" t="s">
        <v>80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68">
        <f>AD57*0.02</f>
        <v>1040</v>
      </c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67">
        <f>BK57*0.02</f>
        <v>800</v>
      </c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67">
        <f>CO57*0.02</f>
        <v>760</v>
      </c>
      <c r="CP62" s="40"/>
      <c r="CQ62" s="40"/>
      <c r="CR62" s="40"/>
      <c r="CS62" s="40"/>
      <c r="CT62" s="40"/>
      <c r="CU62" s="40"/>
      <c r="CV62" s="67"/>
      <c r="CW62" s="40"/>
      <c r="CX62" s="40"/>
      <c r="CY62" s="40"/>
      <c r="CZ62" s="40"/>
      <c r="DA62" s="40"/>
      <c r="DB62" s="40"/>
      <c r="DC62" s="67"/>
      <c r="DD62" s="40"/>
      <c r="DE62" s="40"/>
      <c r="DF62" s="40"/>
      <c r="DG62" s="40"/>
      <c r="DH62" s="40"/>
      <c r="DI62" s="40"/>
      <c r="DJ62" s="67"/>
      <c r="DK62" s="40"/>
      <c r="DL62" s="40"/>
      <c r="DM62" s="40"/>
      <c r="DN62" s="40"/>
      <c r="DO62" s="40"/>
      <c r="DP62" s="40"/>
      <c r="DQ62" s="67">
        <f>DQ57*0.02</f>
        <v>760</v>
      </c>
      <c r="DR62" s="40"/>
      <c r="DS62" s="40"/>
      <c r="DT62" s="40"/>
      <c r="DU62" s="40"/>
    </row>
    <row r="63" spans="3:125" x14ac:dyDescent="0.2">
      <c r="C63" s="44" t="s">
        <v>101</v>
      </c>
      <c r="D63" s="41">
        <f>SUM(D57:D62)</f>
        <v>0</v>
      </c>
      <c r="E63" s="41">
        <f t="shared" ref="E63:BP63" si="15">SUM(E57:E62)</f>
        <v>0</v>
      </c>
      <c r="F63" s="41">
        <f t="shared" si="15"/>
        <v>0</v>
      </c>
      <c r="G63" s="41">
        <f t="shared" si="15"/>
        <v>0</v>
      </c>
      <c r="H63" s="41">
        <f t="shared" si="15"/>
        <v>0</v>
      </c>
      <c r="I63" s="41">
        <f t="shared" si="15"/>
        <v>0</v>
      </c>
      <c r="J63" s="41">
        <f t="shared" si="15"/>
        <v>0</v>
      </c>
      <c r="K63" s="41">
        <f t="shared" si="15"/>
        <v>0</v>
      </c>
      <c r="L63" s="41">
        <f t="shared" si="15"/>
        <v>0</v>
      </c>
      <c r="M63" s="41">
        <f t="shared" si="15"/>
        <v>0</v>
      </c>
      <c r="N63" s="41">
        <f t="shared" si="15"/>
        <v>0</v>
      </c>
      <c r="O63" s="41">
        <f t="shared" si="15"/>
        <v>0</v>
      </c>
      <c r="P63" s="41">
        <f t="shared" si="15"/>
        <v>0</v>
      </c>
      <c r="Q63" s="41">
        <f t="shared" si="15"/>
        <v>0</v>
      </c>
      <c r="R63" s="41">
        <f t="shared" si="15"/>
        <v>0</v>
      </c>
      <c r="S63" s="41">
        <f t="shared" si="15"/>
        <v>0</v>
      </c>
      <c r="T63" s="41">
        <f t="shared" si="15"/>
        <v>0</v>
      </c>
      <c r="U63" s="41">
        <f t="shared" si="15"/>
        <v>0</v>
      </c>
      <c r="V63" s="41">
        <f t="shared" si="15"/>
        <v>0</v>
      </c>
      <c r="W63" s="41">
        <f t="shared" si="15"/>
        <v>0</v>
      </c>
      <c r="X63" s="41">
        <f t="shared" si="15"/>
        <v>0</v>
      </c>
      <c r="Y63" s="41">
        <f t="shared" si="15"/>
        <v>0</v>
      </c>
      <c r="Z63" s="41">
        <f t="shared" si="15"/>
        <v>0</v>
      </c>
      <c r="AA63" s="41">
        <f t="shared" si="15"/>
        <v>0</v>
      </c>
      <c r="AB63" s="41">
        <f t="shared" si="15"/>
        <v>0</v>
      </c>
      <c r="AC63" s="41">
        <f t="shared" si="15"/>
        <v>0</v>
      </c>
      <c r="AD63" s="41">
        <f t="shared" si="15"/>
        <v>58580</v>
      </c>
      <c r="AE63" s="41">
        <f t="shared" si="15"/>
        <v>0</v>
      </c>
      <c r="AF63" s="41">
        <f t="shared" si="15"/>
        <v>0</v>
      </c>
      <c r="AG63" s="41">
        <f t="shared" si="15"/>
        <v>0</v>
      </c>
      <c r="AH63" s="41">
        <f t="shared" si="15"/>
        <v>0</v>
      </c>
      <c r="AI63" s="41">
        <f t="shared" si="15"/>
        <v>0</v>
      </c>
      <c r="AJ63" s="41">
        <f t="shared" si="15"/>
        <v>0</v>
      </c>
      <c r="AK63" s="41">
        <f t="shared" si="15"/>
        <v>0</v>
      </c>
      <c r="AL63" s="41">
        <f t="shared" si="15"/>
        <v>0</v>
      </c>
      <c r="AM63" s="41">
        <f t="shared" si="15"/>
        <v>0</v>
      </c>
      <c r="AN63" s="41">
        <f t="shared" si="15"/>
        <v>0</v>
      </c>
      <c r="AO63" s="41">
        <f t="shared" si="15"/>
        <v>2600</v>
      </c>
      <c r="AP63" s="41">
        <f t="shared" si="15"/>
        <v>0</v>
      </c>
      <c r="AQ63" s="41">
        <f t="shared" si="15"/>
        <v>0</v>
      </c>
      <c r="AR63" s="41">
        <f t="shared" si="15"/>
        <v>0</v>
      </c>
      <c r="AS63" s="41">
        <f t="shared" si="15"/>
        <v>0</v>
      </c>
      <c r="AT63" s="41">
        <f t="shared" si="15"/>
        <v>0</v>
      </c>
      <c r="AU63" s="41">
        <f t="shared" si="15"/>
        <v>0</v>
      </c>
      <c r="AV63" s="41">
        <f t="shared" si="15"/>
        <v>3400</v>
      </c>
      <c r="AW63" s="41">
        <f t="shared" si="15"/>
        <v>0</v>
      </c>
      <c r="AX63" s="41">
        <f t="shared" si="15"/>
        <v>0</v>
      </c>
      <c r="AY63" s="41">
        <f t="shared" si="15"/>
        <v>0</v>
      </c>
      <c r="AZ63" s="41">
        <f t="shared" si="15"/>
        <v>0</v>
      </c>
      <c r="BA63" s="41">
        <f t="shared" si="15"/>
        <v>0</v>
      </c>
      <c r="BB63" s="41">
        <f t="shared" si="15"/>
        <v>0</v>
      </c>
      <c r="BC63" s="41">
        <f t="shared" si="15"/>
        <v>0</v>
      </c>
      <c r="BD63" s="41">
        <f t="shared" si="15"/>
        <v>0</v>
      </c>
      <c r="BE63" s="41">
        <f t="shared" si="15"/>
        <v>0</v>
      </c>
      <c r="BF63" s="41">
        <f t="shared" si="15"/>
        <v>0</v>
      </c>
      <c r="BG63" s="41">
        <f t="shared" si="15"/>
        <v>0</v>
      </c>
      <c r="BH63" s="41">
        <f t="shared" si="15"/>
        <v>0</v>
      </c>
      <c r="BI63" s="41">
        <f t="shared" si="15"/>
        <v>0</v>
      </c>
      <c r="BJ63" s="41">
        <f t="shared" si="15"/>
        <v>0</v>
      </c>
      <c r="BK63" s="41">
        <f t="shared" si="15"/>
        <v>41600</v>
      </c>
      <c r="BL63" s="41">
        <f t="shared" si="15"/>
        <v>0</v>
      </c>
      <c r="BM63" s="41">
        <f t="shared" si="15"/>
        <v>0</v>
      </c>
      <c r="BN63" s="41">
        <f t="shared" si="15"/>
        <v>0</v>
      </c>
      <c r="BO63" s="41">
        <f t="shared" si="15"/>
        <v>0</v>
      </c>
      <c r="BP63" s="41">
        <f t="shared" si="15"/>
        <v>0</v>
      </c>
      <c r="BQ63" s="41">
        <f t="shared" ref="BQ63:CQ63" si="16">SUM(BQ57:BQ62)</f>
        <v>0</v>
      </c>
      <c r="BR63" s="41">
        <f t="shared" si="16"/>
        <v>0</v>
      </c>
      <c r="BS63" s="41">
        <f t="shared" si="16"/>
        <v>0</v>
      </c>
      <c r="BT63" s="41">
        <f t="shared" si="16"/>
        <v>0</v>
      </c>
      <c r="BU63" s="41">
        <f t="shared" si="16"/>
        <v>0</v>
      </c>
      <c r="BV63" s="41">
        <f t="shared" si="16"/>
        <v>0</v>
      </c>
      <c r="BW63" s="41">
        <f t="shared" si="16"/>
        <v>0</v>
      </c>
      <c r="BX63" s="41">
        <f t="shared" si="16"/>
        <v>0</v>
      </c>
      <c r="BY63" s="41">
        <f t="shared" si="16"/>
        <v>0</v>
      </c>
      <c r="BZ63" s="41">
        <f t="shared" si="16"/>
        <v>0</v>
      </c>
      <c r="CA63" s="41">
        <f t="shared" si="16"/>
        <v>0</v>
      </c>
      <c r="CB63" s="41">
        <f t="shared" si="16"/>
        <v>0</v>
      </c>
      <c r="CC63" s="41">
        <f t="shared" si="16"/>
        <v>0</v>
      </c>
      <c r="CD63" s="41">
        <f t="shared" si="16"/>
        <v>0</v>
      </c>
      <c r="CE63" s="41">
        <f t="shared" si="16"/>
        <v>0</v>
      </c>
      <c r="CF63" s="41">
        <f t="shared" si="16"/>
        <v>0</v>
      </c>
      <c r="CG63" s="41">
        <f t="shared" si="16"/>
        <v>0</v>
      </c>
      <c r="CH63" s="41">
        <f t="shared" si="16"/>
        <v>0</v>
      </c>
      <c r="CI63" s="41">
        <f t="shared" si="16"/>
        <v>0</v>
      </c>
      <c r="CJ63" s="41">
        <f t="shared" si="16"/>
        <v>0</v>
      </c>
      <c r="CK63" s="41">
        <f t="shared" si="16"/>
        <v>0</v>
      </c>
      <c r="CL63" s="41">
        <f t="shared" si="16"/>
        <v>0</v>
      </c>
      <c r="CM63" s="41">
        <f t="shared" si="16"/>
        <v>0</v>
      </c>
      <c r="CN63" s="41">
        <f t="shared" si="16"/>
        <v>0</v>
      </c>
      <c r="CO63" s="41">
        <f t="shared" si="16"/>
        <v>39520</v>
      </c>
      <c r="CP63" s="41">
        <f t="shared" si="16"/>
        <v>0</v>
      </c>
      <c r="CQ63" s="41">
        <f t="shared" si="16"/>
        <v>0</v>
      </c>
      <c r="CR63" s="41">
        <f t="shared" ref="CR63:DU63" si="17">SUM(CR57:CR62)</f>
        <v>0</v>
      </c>
      <c r="CS63" s="41">
        <f t="shared" si="17"/>
        <v>0</v>
      </c>
      <c r="CT63" s="41">
        <f t="shared" si="17"/>
        <v>0</v>
      </c>
      <c r="CU63" s="41">
        <f t="shared" si="17"/>
        <v>0</v>
      </c>
      <c r="CV63" s="41">
        <f t="shared" si="17"/>
        <v>0</v>
      </c>
      <c r="CW63" s="41">
        <f t="shared" si="17"/>
        <v>0</v>
      </c>
      <c r="CX63" s="41">
        <f t="shared" si="17"/>
        <v>0</v>
      </c>
      <c r="CY63" s="41">
        <f t="shared" si="17"/>
        <v>0</v>
      </c>
      <c r="CZ63" s="41">
        <f t="shared" si="17"/>
        <v>0</v>
      </c>
      <c r="DA63" s="41">
        <f t="shared" si="17"/>
        <v>0</v>
      </c>
      <c r="DB63" s="41">
        <f t="shared" si="17"/>
        <v>0</v>
      </c>
      <c r="DC63" s="41">
        <f t="shared" si="17"/>
        <v>0</v>
      </c>
      <c r="DD63" s="41">
        <f t="shared" si="17"/>
        <v>0</v>
      </c>
      <c r="DE63" s="41">
        <f t="shared" si="17"/>
        <v>0</v>
      </c>
      <c r="DF63" s="41">
        <f t="shared" si="17"/>
        <v>0</v>
      </c>
      <c r="DG63" s="41">
        <f t="shared" si="17"/>
        <v>0</v>
      </c>
      <c r="DH63" s="41">
        <f t="shared" si="17"/>
        <v>0</v>
      </c>
      <c r="DI63" s="41">
        <f t="shared" si="17"/>
        <v>0</v>
      </c>
      <c r="DJ63" s="41">
        <f t="shared" si="17"/>
        <v>0</v>
      </c>
      <c r="DK63" s="41">
        <f t="shared" si="17"/>
        <v>0</v>
      </c>
      <c r="DL63" s="41">
        <f t="shared" si="17"/>
        <v>0</v>
      </c>
      <c r="DM63" s="41">
        <f t="shared" si="17"/>
        <v>0</v>
      </c>
      <c r="DN63" s="41">
        <f t="shared" si="17"/>
        <v>0</v>
      </c>
      <c r="DO63" s="41">
        <f t="shared" si="17"/>
        <v>0</v>
      </c>
      <c r="DP63" s="41">
        <f t="shared" si="17"/>
        <v>0</v>
      </c>
      <c r="DQ63" s="41">
        <f t="shared" si="17"/>
        <v>77520</v>
      </c>
      <c r="DR63" s="41">
        <f t="shared" si="17"/>
        <v>0</v>
      </c>
      <c r="DS63" s="41">
        <f t="shared" si="17"/>
        <v>0</v>
      </c>
      <c r="DT63" s="41">
        <f t="shared" si="17"/>
        <v>0</v>
      </c>
      <c r="DU63" s="41">
        <f t="shared" si="17"/>
        <v>0</v>
      </c>
    </row>
    <row r="64" spans="3:125" x14ac:dyDescent="0.2">
      <c r="C64" s="43" t="s">
        <v>40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</row>
    <row r="65" spans="3:125" x14ac:dyDescent="0.2">
      <c r="C65" s="43" t="s">
        <v>41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</row>
    <row r="66" spans="3:125" x14ac:dyDescent="0.2">
      <c r="C66" s="43" t="s">
        <v>37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68">
        <v>15456</v>
      </c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75">
        <v>7000</v>
      </c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75">
        <v>3000</v>
      </c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75">
        <v>4000</v>
      </c>
      <c r="DO66" s="37"/>
      <c r="DP66" s="37"/>
      <c r="DQ66" s="37"/>
      <c r="DR66" s="37"/>
      <c r="DS66" s="37"/>
      <c r="DT66" s="37"/>
      <c r="DU66" s="37"/>
    </row>
    <row r="67" spans="3:125" x14ac:dyDescent="0.2">
      <c r="C67" s="44" t="s">
        <v>38</v>
      </c>
      <c r="D67" s="41">
        <f>SUM(D64:D66)</f>
        <v>0</v>
      </c>
      <c r="E67" s="41">
        <f t="shared" ref="E67:BP67" si="18">SUM(E64:E66)</f>
        <v>0</v>
      </c>
      <c r="F67" s="41">
        <f t="shared" si="18"/>
        <v>0</v>
      </c>
      <c r="G67" s="41">
        <f t="shared" si="18"/>
        <v>0</v>
      </c>
      <c r="H67" s="41">
        <f t="shared" si="18"/>
        <v>0</v>
      </c>
      <c r="I67" s="41">
        <f t="shared" si="18"/>
        <v>0</v>
      </c>
      <c r="J67" s="41">
        <f t="shared" si="18"/>
        <v>0</v>
      </c>
      <c r="K67" s="41">
        <f t="shared" si="18"/>
        <v>0</v>
      </c>
      <c r="L67" s="41">
        <f t="shared" si="18"/>
        <v>0</v>
      </c>
      <c r="M67" s="41">
        <f t="shared" si="18"/>
        <v>0</v>
      </c>
      <c r="N67" s="41">
        <f t="shared" si="18"/>
        <v>0</v>
      </c>
      <c r="O67" s="41">
        <f t="shared" si="18"/>
        <v>0</v>
      </c>
      <c r="P67" s="41">
        <f t="shared" si="18"/>
        <v>0</v>
      </c>
      <c r="Q67" s="41">
        <f t="shared" si="18"/>
        <v>0</v>
      </c>
      <c r="R67" s="41">
        <f t="shared" si="18"/>
        <v>0</v>
      </c>
      <c r="S67" s="41">
        <f t="shared" si="18"/>
        <v>0</v>
      </c>
      <c r="T67" s="41">
        <f t="shared" si="18"/>
        <v>0</v>
      </c>
      <c r="U67" s="41">
        <f t="shared" si="18"/>
        <v>0</v>
      </c>
      <c r="V67" s="41">
        <f t="shared" si="18"/>
        <v>0</v>
      </c>
      <c r="W67" s="41">
        <f t="shared" si="18"/>
        <v>0</v>
      </c>
      <c r="X67" s="41">
        <f t="shared" si="18"/>
        <v>0</v>
      </c>
      <c r="Y67" s="41">
        <f t="shared" si="18"/>
        <v>0</v>
      </c>
      <c r="Z67" s="41">
        <f t="shared" si="18"/>
        <v>15456</v>
      </c>
      <c r="AA67" s="41">
        <f t="shared" si="18"/>
        <v>0</v>
      </c>
      <c r="AB67" s="41">
        <f t="shared" si="18"/>
        <v>0</v>
      </c>
      <c r="AC67" s="41">
        <f t="shared" si="18"/>
        <v>0</v>
      </c>
      <c r="AD67" s="41">
        <f t="shared" si="18"/>
        <v>0</v>
      </c>
      <c r="AE67" s="41">
        <f t="shared" si="18"/>
        <v>0</v>
      </c>
      <c r="AF67" s="41">
        <f t="shared" si="18"/>
        <v>0</v>
      </c>
      <c r="AG67" s="41">
        <f t="shared" si="18"/>
        <v>0</v>
      </c>
      <c r="AH67" s="41">
        <f t="shared" si="18"/>
        <v>0</v>
      </c>
      <c r="AI67" s="41">
        <f t="shared" si="18"/>
        <v>0</v>
      </c>
      <c r="AJ67" s="41">
        <f t="shared" si="18"/>
        <v>0</v>
      </c>
      <c r="AK67" s="41">
        <f t="shared" si="18"/>
        <v>0</v>
      </c>
      <c r="AL67" s="41">
        <f t="shared" si="18"/>
        <v>0</v>
      </c>
      <c r="AM67" s="41">
        <f t="shared" si="18"/>
        <v>0</v>
      </c>
      <c r="AN67" s="41">
        <f t="shared" si="18"/>
        <v>0</v>
      </c>
      <c r="AO67" s="41">
        <f t="shared" si="18"/>
        <v>0</v>
      </c>
      <c r="AP67" s="41">
        <f t="shared" si="18"/>
        <v>0</v>
      </c>
      <c r="AQ67" s="41">
        <f t="shared" si="18"/>
        <v>0</v>
      </c>
      <c r="AR67" s="41">
        <f t="shared" si="18"/>
        <v>0</v>
      </c>
      <c r="AS67" s="41">
        <f t="shared" si="18"/>
        <v>0</v>
      </c>
      <c r="AT67" s="41">
        <f t="shared" si="18"/>
        <v>0</v>
      </c>
      <c r="AU67" s="41">
        <f t="shared" si="18"/>
        <v>0</v>
      </c>
      <c r="AV67" s="41">
        <f t="shared" si="18"/>
        <v>0</v>
      </c>
      <c r="AW67" s="41">
        <f t="shared" si="18"/>
        <v>0</v>
      </c>
      <c r="AX67" s="41">
        <f t="shared" si="18"/>
        <v>0</v>
      </c>
      <c r="AY67" s="41">
        <f t="shared" si="18"/>
        <v>0</v>
      </c>
      <c r="AZ67" s="41">
        <f t="shared" si="18"/>
        <v>0</v>
      </c>
      <c r="BA67" s="41">
        <f t="shared" si="18"/>
        <v>0</v>
      </c>
      <c r="BB67" s="41">
        <f t="shared" si="18"/>
        <v>0</v>
      </c>
      <c r="BC67" s="41">
        <f t="shared" si="18"/>
        <v>0</v>
      </c>
      <c r="BD67" s="41">
        <f t="shared" si="18"/>
        <v>0</v>
      </c>
      <c r="BE67" s="41">
        <f t="shared" si="18"/>
        <v>7000</v>
      </c>
      <c r="BF67" s="41">
        <f t="shared" si="18"/>
        <v>0</v>
      </c>
      <c r="BG67" s="41">
        <f t="shared" si="18"/>
        <v>0</v>
      </c>
      <c r="BH67" s="41">
        <f t="shared" si="18"/>
        <v>0</v>
      </c>
      <c r="BI67" s="41">
        <f t="shared" si="18"/>
        <v>0</v>
      </c>
      <c r="BJ67" s="41">
        <f t="shared" si="18"/>
        <v>0</v>
      </c>
      <c r="BK67" s="41">
        <f t="shared" si="18"/>
        <v>0</v>
      </c>
      <c r="BL67" s="41">
        <f t="shared" si="18"/>
        <v>0</v>
      </c>
      <c r="BM67" s="41">
        <f t="shared" si="18"/>
        <v>0</v>
      </c>
      <c r="BN67" s="41">
        <f t="shared" si="18"/>
        <v>0</v>
      </c>
      <c r="BO67" s="41">
        <f t="shared" si="18"/>
        <v>0</v>
      </c>
      <c r="BP67" s="41">
        <f t="shared" si="18"/>
        <v>0</v>
      </c>
      <c r="BQ67" s="41">
        <f t="shared" ref="BQ67:DU67" si="19">SUM(BQ64:BQ66)</f>
        <v>0</v>
      </c>
      <c r="BR67" s="41">
        <f t="shared" si="19"/>
        <v>0</v>
      </c>
      <c r="BS67" s="41">
        <f t="shared" si="19"/>
        <v>0</v>
      </c>
      <c r="BT67" s="41">
        <f t="shared" si="19"/>
        <v>0</v>
      </c>
      <c r="BU67" s="41">
        <f t="shared" si="19"/>
        <v>0</v>
      </c>
      <c r="BV67" s="41">
        <f t="shared" si="19"/>
        <v>0</v>
      </c>
      <c r="BW67" s="41">
        <f t="shared" si="19"/>
        <v>0</v>
      </c>
      <c r="BX67" s="41">
        <f t="shared" si="19"/>
        <v>0</v>
      </c>
      <c r="BY67" s="41">
        <f t="shared" si="19"/>
        <v>0</v>
      </c>
      <c r="BZ67" s="41">
        <f t="shared" si="19"/>
        <v>0</v>
      </c>
      <c r="CA67" s="41">
        <f t="shared" si="19"/>
        <v>0</v>
      </c>
      <c r="CB67" s="41">
        <f t="shared" si="19"/>
        <v>0</v>
      </c>
      <c r="CC67" s="41">
        <f t="shared" si="19"/>
        <v>0</v>
      </c>
      <c r="CD67" s="41">
        <f t="shared" si="19"/>
        <v>0</v>
      </c>
      <c r="CE67" s="41">
        <f t="shared" si="19"/>
        <v>0</v>
      </c>
      <c r="CF67" s="41">
        <f t="shared" si="19"/>
        <v>0</v>
      </c>
      <c r="CG67" s="41">
        <f t="shared" si="19"/>
        <v>0</v>
      </c>
      <c r="CH67" s="41">
        <f t="shared" si="19"/>
        <v>0</v>
      </c>
      <c r="CI67" s="41">
        <f t="shared" si="19"/>
        <v>0</v>
      </c>
      <c r="CJ67" s="41">
        <f t="shared" si="19"/>
        <v>0</v>
      </c>
      <c r="CK67" s="41">
        <f t="shared" si="19"/>
        <v>3000</v>
      </c>
      <c r="CL67" s="41">
        <f t="shared" si="19"/>
        <v>0</v>
      </c>
      <c r="CM67" s="41">
        <f t="shared" si="19"/>
        <v>0</v>
      </c>
      <c r="CN67" s="41">
        <f t="shared" si="19"/>
        <v>0</v>
      </c>
      <c r="CO67" s="41">
        <f t="shared" si="19"/>
        <v>0</v>
      </c>
      <c r="CP67" s="41">
        <f t="shared" si="19"/>
        <v>0</v>
      </c>
      <c r="CQ67" s="41">
        <f t="shared" si="19"/>
        <v>0</v>
      </c>
      <c r="CR67" s="41">
        <f t="shared" si="19"/>
        <v>0</v>
      </c>
      <c r="CS67" s="41">
        <f t="shared" si="19"/>
        <v>0</v>
      </c>
      <c r="CT67" s="41">
        <f t="shared" si="19"/>
        <v>0</v>
      </c>
      <c r="CU67" s="41">
        <f t="shared" si="19"/>
        <v>0</v>
      </c>
      <c r="CV67" s="41">
        <f t="shared" si="19"/>
        <v>0</v>
      </c>
      <c r="CW67" s="41">
        <f t="shared" si="19"/>
        <v>0</v>
      </c>
      <c r="CX67" s="41">
        <f t="shared" si="19"/>
        <v>0</v>
      </c>
      <c r="CY67" s="41">
        <f t="shared" si="19"/>
        <v>0</v>
      </c>
      <c r="CZ67" s="41">
        <f t="shared" si="19"/>
        <v>0</v>
      </c>
      <c r="DA67" s="41">
        <f t="shared" si="19"/>
        <v>0</v>
      </c>
      <c r="DB67" s="41">
        <f t="shared" si="19"/>
        <v>0</v>
      </c>
      <c r="DC67" s="41">
        <f t="shared" si="19"/>
        <v>0</v>
      </c>
      <c r="DD67" s="41">
        <f t="shared" si="19"/>
        <v>0</v>
      </c>
      <c r="DE67" s="41">
        <f t="shared" si="19"/>
        <v>0</v>
      </c>
      <c r="DF67" s="41">
        <f t="shared" si="19"/>
        <v>0</v>
      </c>
      <c r="DG67" s="41">
        <f t="shared" si="19"/>
        <v>0</v>
      </c>
      <c r="DH67" s="41">
        <f t="shared" si="19"/>
        <v>0</v>
      </c>
      <c r="DI67" s="41">
        <f t="shared" si="19"/>
        <v>0</v>
      </c>
      <c r="DJ67" s="41">
        <f t="shared" si="19"/>
        <v>0</v>
      </c>
      <c r="DK67" s="41">
        <f t="shared" si="19"/>
        <v>0</v>
      </c>
      <c r="DL67" s="41">
        <f t="shared" si="19"/>
        <v>0</v>
      </c>
      <c r="DM67" s="41">
        <f t="shared" si="19"/>
        <v>0</v>
      </c>
      <c r="DN67" s="41">
        <f t="shared" si="19"/>
        <v>4000</v>
      </c>
      <c r="DO67" s="41">
        <f t="shared" si="19"/>
        <v>0</v>
      </c>
      <c r="DP67" s="41">
        <f t="shared" si="19"/>
        <v>0</v>
      </c>
      <c r="DQ67" s="41">
        <f t="shared" si="19"/>
        <v>0</v>
      </c>
      <c r="DR67" s="41">
        <f t="shared" si="19"/>
        <v>0</v>
      </c>
      <c r="DS67" s="41">
        <f t="shared" si="19"/>
        <v>0</v>
      </c>
      <c r="DT67" s="41">
        <f t="shared" si="19"/>
        <v>0</v>
      </c>
      <c r="DU67" s="41">
        <f t="shared" si="19"/>
        <v>0</v>
      </c>
    </row>
    <row r="68" spans="3:125" x14ac:dyDescent="0.2"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</row>
    <row r="69" spans="3:125" x14ac:dyDescent="0.2">
      <c r="C69" s="114" t="s">
        <v>104</v>
      </c>
      <c r="D69" s="116">
        <f>D50</f>
        <v>43891</v>
      </c>
      <c r="E69" s="116">
        <f t="shared" ref="E69:BP69" si="20">E50</f>
        <v>43892</v>
      </c>
      <c r="F69" s="116">
        <f t="shared" si="20"/>
        <v>43893</v>
      </c>
      <c r="G69" s="116">
        <f t="shared" si="20"/>
        <v>43894</v>
      </c>
      <c r="H69" s="116">
        <f t="shared" si="20"/>
        <v>43895</v>
      </c>
      <c r="I69" s="116">
        <f t="shared" si="20"/>
        <v>43896</v>
      </c>
      <c r="J69" s="116">
        <f t="shared" si="20"/>
        <v>43897</v>
      </c>
      <c r="K69" s="116">
        <f t="shared" si="20"/>
        <v>43898</v>
      </c>
      <c r="L69" s="116">
        <f t="shared" si="20"/>
        <v>43899</v>
      </c>
      <c r="M69" s="116">
        <f t="shared" si="20"/>
        <v>43900</v>
      </c>
      <c r="N69" s="116">
        <f t="shared" si="20"/>
        <v>43901</v>
      </c>
      <c r="O69" s="116">
        <f t="shared" si="20"/>
        <v>43902</v>
      </c>
      <c r="P69" s="116">
        <f t="shared" si="20"/>
        <v>43903</v>
      </c>
      <c r="Q69" s="116">
        <f t="shared" si="20"/>
        <v>43904</v>
      </c>
      <c r="R69" s="116">
        <f t="shared" si="20"/>
        <v>43905</v>
      </c>
      <c r="S69" s="116">
        <f t="shared" si="20"/>
        <v>43906</v>
      </c>
      <c r="T69" s="116">
        <f t="shared" si="20"/>
        <v>43907</v>
      </c>
      <c r="U69" s="116">
        <f t="shared" si="20"/>
        <v>43908</v>
      </c>
      <c r="V69" s="116">
        <f t="shared" si="20"/>
        <v>43909</v>
      </c>
      <c r="W69" s="116">
        <f t="shared" si="20"/>
        <v>43910</v>
      </c>
      <c r="X69" s="116">
        <f t="shared" si="20"/>
        <v>43911</v>
      </c>
      <c r="Y69" s="116">
        <f t="shared" si="20"/>
        <v>43912</v>
      </c>
      <c r="Z69" s="116">
        <f t="shared" si="20"/>
        <v>43913</v>
      </c>
      <c r="AA69" s="116">
        <f t="shared" si="20"/>
        <v>43914</v>
      </c>
      <c r="AB69" s="116">
        <f t="shared" si="20"/>
        <v>43915</v>
      </c>
      <c r="AC69" s="116">
        <f t="shared" si="20"/>
        <v>43916</v>
      </c>
      <c r="AD69" s="116">
        <f t="shared" si="20"/>
        <v>43917</v>
      </c>
      <c r="AE69" s="116">
        <f t="shared" si="20"/>
        <v>43918</v>
      </c>
      <c r="AF69" s="116">
        <f t="shared" si="20"/>
        <v>43919</v>
      </c>
      <c r="AG69" s="116">
        <f t="shared" si="20"/>
        <v>43920</v>
      </c>
      <c r="AH69" s="116">
        <f t="shared" si="20"/>
        <v>43921</v>
      </c>
      <c r="AI69" s="116">
        <f t="shared" si="20"/>
        <v>43922</v>
      </c>
      <c r="AJ69" s="116">
        <f t="shared" si="20"/>
        <v>43923</v>
      </c>
      <c r="AK69" s="116">
        <f t="shared" si="20"/>
        <v>43924</v>
      </c>
      <c r="AL69" s="116">
        <f t="shared" si="20"/>
        <v>43925</v>
      </c>
      <c r="AM69" s="116">
        <f t="shared" si="20"/>
        <v>43926</v>
      </c>
      <c r="AN69" s="116">
        <f t="shared" si="20"/>
        <v>43927</v>
      </c>
      <c r="AO69" s="116">
        <f t="shared" si="20"/>
        <v>43928</v>
      </c>
      <c r="AP69" s="116">
        <f t="shared" si="20"/>
        <v>43929</v>
      </c>
      <c r="AQ69" s="116">
        <f t="shared" si="20"/>
        <v>43930</v>
      </c>
      <c r="AR69" s="116">
        <f t="shared" si="20"/>
        <v>43931</v>
      </c>
      <c r="AS69" s="116">
        <f t="shared" si="20"/>
        <v>43932</v>
      </c>
      <c r="AT69" s="116">
        <f t="shared" si="20"/>
        <v>43933</v>
      </c>
      <c r="AU69" s="116">
        <f t="shared" si="20"/>
        <v>43934</v>
      </c>
      <c r="AV69" s="116">
        <f t="shared" si="20"/>
        <v>43935</v>
      </c>
      <c r="AW69" s="116">
        <f t="shared" si="20"/>
        <v>43936</v>
      </c>
      <c r="AX69" s="116">
        <f t="shared" si="20"/>
        <v>43937</v>
      </c>
      <c r="AY69" s="116">
        <f t="shared" si="20"/>
        <v>43938</v>
      </c>
      <c r="AZ69" s="116">
        <f t="shared" si="20"/>
        <v>43939</v>
      </c>
      <c r="BA69" s="116">
        <f t="shared" si="20"/>
        <v>43940</v>
      </c>
      <c r="BB69" s="116">
        <f t="shared" si="20"/>
        <v>43941</v>
      </c>
      <c r="BC69" s="116">
        <f t="shared" si="20"/>
        <v>43942</v>
      </c>
      <c r="BD69" s="116">
        <f t="shared" si="20"/>
        <v>43943</v>
      </c>
      <c r="BE69" s="116">
        <f t="shared" si="20"/>
        <v>43944</v>
      </c>
      <c r="BF69" s="116">
        <f t="shared" si="20"/>
        <v>43945</v>
      </c>
      <c r="BG69" s="116">
        <f t="shared" si="20"/>
        <v>43946</v>
      </c>
      <c r="BH69" s="116">
        <f t="shared" si="20"/>
        <v>43947</v>
      </c>
      <c r="BI69" s="116">
        <f t="shared" si="20"/>
        <v>43948</v>
      </c>
      <c r="BJ69" s="116">
        <f t="shared" si="20"/>
        <v>43949</v>
      </c>
      <c r="BK69" s="116">
        <f t="shared" si="20"/>
        <v>43950</v>
      </c>
      <c r="BL69" s="116">
        <f t="shared" si="20"/>
        <v>43951</v>
      </c>
      <c r="BM69" s="116">
        <f t="shared" si="20"/>
        <v>43952</v>
      </c>
      <c r="BN69" s="116">
        <f t="shared" si="20"/>
        <v>43953</v>
      </c>
      <c r="BO69" s="116">
        <f t="shared" si="20"/>
        <v>43954</v>
      </c>
      <c r="BP69" s="116">
        <f t="shared" si="20"/>
        <v>43955</v>
      </c>
      <c r="BQ69" s="116">
        <f t="shared" ref="BQ69:CQ69" si="21">BQ50</f>
        <v>43956</v>
      </c>
      <c r="BR69" s="116">
        <f t="shared" si="21"/>
        <v>43957</v>
      </c>
      <c r="BS69" s="116">
        <f t="shared" si="21"/>
        <v>43958</v>
      </c>
      <c r="BT69" s="116">
        <f t="shared" si="21"/>
        <v>43959</v>
      </c>
      <c r="BU69" s="116">
        <f t="shared" si="21"/>
        <v>43960</v>
      </c>
      <c r="BV69" s="116">
        <f t="shared" si="21"/>
        <v>43961</v>
      </c>
      <c r="BW69" s="116">
        <f t="shared" si="21"/>
        <v>43962</v>
      </c>
      <c r="BX69" s="116">
        <f t="shared" si="21"/>
        <v>43963</v>
      </c>
      <c r="BY69" s="116">
        <f t="shared" si="21"/>
        <v>43964</v>
      </c>
      <c r="BZ69" s="116">
        <f t="shared" si="21"/>
        <v>43965</v>
      </c>
      <c r="CA69" s="116">
        <f t="shared" si="21"/>
        <v>43966</v>
      </c>
      <c r="CB69" s="116">
        <f t="shared" si="21"/>
        <v>43967</v>
      </c>
      <c r="CC69" s="116">
        <f t="shared" si="21"/>
        <v>43968</v>
      </c>
      <c r="CD69" s="116">
        <f t="shared" si="21"/>
        <v>43969</v>
      </c>
      <c r="CE69" s="116">
        <f t="shared" si="21"/>
        <v>43970</v>
      </c>
      <c r="CF69" s="116">
        <f t="shared" si="21"/>
        <v>43971</v>
      </c>
      <c r="CG69" s="116">
        <f t="shared" si="21"/>
        <v>43972</v>
      </c>
      <c r="CH69" s="116">
        <f t="shared" si="21"/>
        <v>43973</v>
      </c>
      <c r="CI69" s="116">
        <f t="shared" si="21"/>
        <v>43974</v>
      </c>
      <c r="CJ69" s="116">
        <f t="shared" si="21"/>
        <v>43975</v>
      </c>
      <c r="CK69" s="116">
        <f t="shared" si="21"/>
        <v>43976</v>
      </c>
      <c r="CL69" s="116">
        <f t="shared" si="21"/>
        <v>43977</v>
      </c>
      <c r="CM69" s="116">
        <f t="shared" si="21"/>
        <v>43978</v>
      </c>
      <c r="CN69" s="116">
        <f t="shared" si="21"/>
        <v>43979</v>
      </c>
      <c r="CO69" s="116">
        <f t="shared" si="21"/>
        <v>43980</v>
      </c>
      <c r="CP69" s="116">
        <f t="shared" si="21"/>
        <v>43981</v>
      </c>
      <c r="CQ69" s="116">
        <f t="shared" si="21"/>
        <v>43982</v>
      </c>
      <c r="CR69" s="116">
        <f t="shared" ref="CR69:DU69" si="22">CR50</f>
        <v>43983</v>
      </c>
      <c r="CS69" s="116">
        <f t="shared" si="22"/>
        <v>43984</v>
      </c>
      <c r="CT69" s="116">
        <f t="shared" si="22"/>
        <v>43985</v>
      </c>
      <c r="CU69" s="116">
        <f t="shared" si="22"/>
        <v>43986</v>
      </c>
      <c r="CV69" s="116">
        <f t="shared" si="22"/>
        <v>43987</v>
      </c>
      <c r="CW69" s="116">
        <f t="shared" si="22"/>
        <v>43988</v>
      </c>
      <c r="CX69" s="116">
        <f t="shared" si="22"/>
        <v>43989</v>
      </c>
      <c r="CY69" s="116">
        <f t="shared" si="22"/>
        <v>43990</v>
      </c>
      <c r="CZ69" s="116">
        <f t="shared" si="22"/>
        <v>43991</v>
      </c>
      <c r="DA69" s="116">
        <f t="shared" si="22"/>
        <v>43992</v>
      </c>
      <c r="DB69" s="116">
        <f t="shared" si="22"/>
        <v>43993</v>
      </c>
      <c r="DC69" s="116">
        <f t="shared" si="22"/>
        <v>43994</v>
      </c>
      <c r="DD69" s="116">
        <f t="shared" si="22"/>
        <v>43995</v>
      </c>
      <c r="DE69" s="116">
        <f t="shared" si="22"/>
        <v>43996</v>
      </c>
      <c r="DF69" s="116">
        <f t="shared" si="22"/>
        <v>43997</v>
      </c>
      <c r="DG69" s="116">
        <f t="shared" si="22"/>
        <v>43998</v>
      </c>
      <c r="DH69" s="116">
        <f t="shared" si="22"/>
        <v>43999</v>
      </c>
      <c r="DI69" s="116">
        <f t="shared" si="22"/>
        <v>44000</v>
      </c>
      <c r="DJ69" s="116">
        <f t="shared" si="22"/>
        <v>44001</v>
      </c>
      <c r="DK69" s="116">
        <f t="shared" si="22"/>
        <v>44002</v>
      </c>
      <c r="DL69" s="116">
        <f t="shared" si="22"/>
        <v>44003</v>
      </c>
      <c r="DM69" s="116">
        <f t="shared" si="22"/>
        <v>44004</v>
      </c>
      <c r="DN69" s="116">
        <f t="shared" si="22"/>
        <v>44005</v>
      </c>
      <c r="DO69" s="116">
        <f t="shared" si="22"/>
        <v>44006</v>
      </c>
      <c r="DP69" s="116">
        <f t="shared" si="22"/>
        <v>44007</v>
      </c>
      <c r="DQ69" s="116">
        <f t="shared" si="22"/>
        <v>44008</v>
      </c>
      <c r="DR69" s="116">
        <f t="shared" si="22"/>
        <v>44009</v>
      </c>
      <c r="DS69" s="116">
        <f t="shared" si="22"/>
        <v>44010</v>
      </c>
      <c r="DT69" s="116">
        <f t="shared" si="22"/>
        <v>44011</v>
      </c>
      <c r="DU69" s="116">
        <f t="shared" si="22"/>
        <v>44012</v>
      </c>
    </row>
    <row r="70" spans="3:125" x14ac:dyDescent="0.2">
      <c r="C70" s="43" t="s">
        <v>34</v>
      </c>
      <c r="D70" s="40"/>
      <c r="E70" s="40"/>
      <c r="F70" s="40"/>
      <c r="G70" s="40"/>
      <c r="H70" s="60">
        <v>2000</v>
      </c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</row>
    <row r="71" spans="3:125" x14ac:dyDescent="0.2">
      <c r="C71" s="43" t="s">
        <v>35</v>
      </c>
      <c r="D71" s="40"/>
      <c r="E71" s="40"/>
      <c r="F71" s="40"/>
      <c r="G71" s="40"/>
      <c r="H71" s="60">
        <v>1200</v>
      </c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</row>
    <row r="72" spans="3:125" x14ac:dyDescent="0.2">
      <c r="C72" s="43" t="s">
        <v>35</v>
      </c>
      <c r="D72" s="40"/>
      <c r="E72" s="40"/>
      <c r="F72" s="40"/>
      <c r="G72" s="40"/>
      <c r="H72" s="60">
        <v>1200</v>
      </c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</row>
    <row r="73" spans="3:125" x14ac:dyDescent="0.2">
      <c r="C73" s="43" t="s">
        <v>36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</row>
    <row r="74" spans="3:125" x14ac:dyDescent="0.2">
      <c r="C74" s="44" t="s">
        <v>39</v>
      </c>
      <c r="D74" s="41">
        <f t="shared" ref="D74:BI74" si="23">SUM(D70:D73)</f>
        <v>0</v>
      </c>
      <c r="E74" s="41">
        <f t="shared" si="23"/>
        <v>0</v>
      </c>
      <c r="F74" s="41">
        <f t="shared" si="23"/>
        <v>0</v>
      </c>
      <c r="G74" s="41">
        <f t="shared" si="23"/>
        <v>0</v>
      </c>
      <c r="H74" s="41">
        <f t="shared" si="23"/>
        <v>4400</v>
      </c>
      <c r="I74" s="41">
        <f t="shared" si="23"/>
        <v>0</v>
      </c>
      <c r="J74" s="41">
        <f t="shared" si="23"/>
        <v>0</v>
      </c>
      <c r="K74" s="41">
        <f t="shared" si="23"/>
        <v>0</v>
      </c>
      <c r="L74" s="41">
        <f t="shared" si="23"/>
        <v>0</v>
      </c>
      <c r="M74" s="41">
        <f t="shared" si="23"/>
        <v>0</v>
      </c>
      <c r="N74" s="41">
        <f t="shared" si="23"/>
        <v>0</v>
      </c>
      <c r="O74" s="41">
        <f t="shared" si="23"/>
        <v>0</v>
      </c>
      <c r="P74" s="41">
        <f t="shared" si="23"/>
        <v>0</v>
      </c>
      <c r="Q74" s="41">
        <f t="shared" si="23"/>
        <v>0</v>
      </c>
      <c r="R74" s="41">
        <f t="shared" si="23"/>
        <v>0</v>
      </c>
      <c r="S74" s="41">
        <f t="shared" si="23"/>
        <v>0</v>
      </c>
      <c r="T74" s="41">
        <f t="shared" si="23"/>
        <v>0</v>
      </c>
      <c r="U74" s="41">
        <f t="shared" si="23"/>
        <v>0</v>
      </c>
      <c r="V74" s="41">
        <f t="shared" si="23"/>
        <v>0</v>
      </c>
      <c r="W74" s="41">
        <f t="shared" si="23"/>
        <v>0</v>
      </c>
      <c r="X74" s="41">
        <f t="shared" si="23"/>
        <v>0</v>
      </c>
      <c r="Y74" s="41">
        <f t="shared" si="23"/>
        <v>0</v>
      </c>
      <c r="Z74" s="41">
        <f t="shared" si="23"/>
        <v>0</v>
      </c>
      <c r="AA74" s="41">
        <f t="shared" si="23"/>
        <v>0</v>
      </c>
      <c r="AB74" s="41">
        <f t="shared" si="23"/>
        <v>0</v>
      </c>
      <c r="AC74" s="41">
        <f t="shared" si="23"/>
        <v>0</v>
      </c>
      <c r="AD74" s="41">
        <f t="shared" si="23"/>
        <v>0</v>
      </c>
      <c r="AE74" s="41">
        <f t="shared" si="23"/>
        <v>0</v>
      </c>
      <c r="AF74" s="41">
        <f t="shared" si="23"/>
        <v>0</v>
      </c>
      <c r="AG74" s="41">
        <f t="shared" si="23"/>
        <v>0</v>
      </c>
      <c r="AH74" s="41">
        <f t="shared" si="23"/>
        <v>0</v>
      </c>
      <c r="AI74" s="41">
        <f t="shared" si="23"/>
        <v>0</v>
      </c>
      <c r="AJ74" s="41">
        <f t="shared" si="23"/>
        <v>0</v>
      </c>
      <c r="AK74" s="41">
        <f t="shared" si="23"/>
        <v>0</v>
      </c>
      <c r="AL74" s="41">
        <f t="shared" si="23"/>
        <v>0</v>
      </c>
      <c r="AM74" s="41">
        <f t="shared" si="23"/>
        <v>0</v>
      </c>
      <c r="AN74" s="41">
        <f t="shared" si="23"/>
        <v>0</v>
      </c>
      <c r="AO74" s="41">
        <f t="shared" si="23"/>
        <v>0</v>
      </c>
      <c r="AP74" s="41">
        <f t="shared" si="23"/>
        <v>0</v>
      </c>
      <c r="AQ74" s="41">
        <f t="shared" si="23"/>
        <v>0</v>
      </c>
      <c r="AR74" s="41">
        <f t="shared" si="23"/>
        <v>0</v>
      </c>
      <c r="AS74" s="41">
        <f t="shared" si="23"/>
        <v>0</v>
      </c>
      <c r="AT74" s="41">
        <f t="shared" si="23"/>
        <v>0</v>
      </c>
      <c r="AU74" s="41">
        <f t="shared" si="23"/>
        <v>0</v>
      </c>
      <c r="AV74" s="41">
        <f t="shared" si="23"/>
        <v>0</v>
      </c>
      <c r="AW74" s="41">
        <f t="shared" si="23"/>
        <v>0</v>
      </c>
      <c r="AX74" s="41">
        <f t="shared" si="23"/>
        <v>0</v>
      </c>
      <c r="AY74" s="41">
        <f t="shared" si="23"/>
        <v>0</v>
      </c>
      <c r="AZ74" s="41">
        <f t="shared" si="23"/>
        <v>0</v>
      </c>
      <c r="BA74" s="41">
        <f t="shared" si="23"/>
        <v>0</v>
      </c>
      <c r="BB74" s="41">
        <f t="shared" si="23"/>
        <v>0</v>
      </c>
      <c r="BC74" s="41">
        <f t="shared" si="23"/>
        <v>0</v>
      </c>
      <c r="BD74" s="41">
        <f t="shared" si="23"/>
        <v>0</v>
      </c>
      <c r="BE74" s="41">
        <f t="shared" si="23"/>
        <v>0</v>
      </c>
      <c r="BF74" s="41">
        <f t="shared" si="23"/>
        <v>0</v>
      </c>
      <c r="BG74" s="41">
        <f t="shared" si="23"/>
        <v>0</v>
      </c>
      <c r="BH74" s="41">
        <f t="shared" si="23"/>
        <v>0</v>
      </c>
      <c r="BI74" s="41">
        <f t="shared" si="23"/>
        <v>0</v>
      </c>
      <c r="BJ74" s="41">
        <f t="shared" ref="BJ74:BP74" si="24">SUM(BJ70:BJ73)</f>
        <v>0</v>
      </c>
      <c r="BK74" s="41">
        <f t="shared" si="24"/>
        <v>0</v>
      </c>
      <c r="BL74" s="41">
        <f t="shared" si="24"/>
        <v>0</v>
      </c>
      <c r="BM74" s="41">
        <f t="shared" si="24"/>
        <v>0</v>
      </c>
      <c r="BN74" s="41">
        <f t="shared" si="24"/>
        <v>0</v>
      </c>
      <c r="BO74" s="41">
        <f t="shared" si="24"/>
        <v>0</v>
      </c>
      <c r="BP74" s="41">
        <f t="shared" si="24"/>
        <v>0</v>
      </c>
      <c r="BQ74" s="41">
        <f t="shared" ref="BQ74:BW74" si="25">SUM(BQ70:BQ73)</f>
        <v>0</v>
      </c>
      <c r="BR74" s="41">
        <f t="shared" si="25"/>
        <v>0</v>
      </c>
      <c r="BS74" s="41">
        <f t="shared" si="25"/>
        <v>0</v>
      </c>
      <c r="BT74" s="41">
        <f t="shared" si="25"/>
        <v>0</v>
      </c>
      <c r="BU74" s="41">
        <f t="shared" si="25"/>
        <v>0</v>
      </c>
      <c r="BV74" s="41">
        <f t="shared" si="25"/>
        <v>0</v>
      </c>
      <c r="BW74" s="41">
        <f t="shared" si="25"/>
        <v>0</v>
      </c>
      <c r="BX74" s="41">
        <f t="shared" ref="BX74:CQ74" si="26">SUM(BX70:BX73)</f>
        <v>0</v>
      </c>
      <c r="BY74" s="41">
        <f t="shared" si="26"/>
        <v>0</v>
      </c>
      <c r="BZ74" s="41">
        <f t="shared" si="26"/>
        <v>0</v>
      </c>
      <c r="CA74" s="41">
        <f t="shared" si="26"/>
        <v>0</v>
      </c>
      <c r="CB74" s="41">
        <f t="shared" si="26"/>
        <v>0</v>
      </c>
      <c r="CC74" s="41">
        <f t="shared" si="26"/>
        <v>0</v>
      </c>
      <c r="CD74" s="41">
        <f t="shared" si="26"/>
        <v>0</v>
      </c>
      <c r="CE74" s="41">
        <f t="shared" si="26"/>
        <v>0</v>
      </c>
      <c r="CF74" s="41">
        <f t="shared" si="26"/>
        <v>0</v>
      </c>
      <c r="CG74" s="41">
        <f t="shared" si="26"/>
        <v>0</v>
      </c>
      <c r="CH74" s="41">
        <f t="shared" si="26"/>
        <v>0</v>
      </c>
      <c r="CI74" s="41">
        <f t="shared" si="26"/>
        <v>0</v>
      </c>
      <c r="CJ74" s="41">
        <f t="shared" si="26"/>
        <v>0</v>
      </c>
      <c r="CK74" s="41">
        <f t="shared" si="26"/>
        <v>0</v>
      </c>
      <c r="CL74" s="41">
        <f t="shared" si="26"/>
        <v>0</v>
      </c>
      <c r="CM74" s="41">
        <f t="shared" si="26"/>
        <v>0</v>
      </c>
      <c r="CN74" s="41">
        <f t="shared" si="26"/>
        <v>0</v>
      </c>
      <c r="CO74" s="41">
        <f t="shared" si="26"/>
        <v>0</v>
      </c>
      <c r="CP74" s="41">
        <f t="shared" si="26"/>
        <v>0</v>
      </c>
      <c r="CQ74" s="41">
        <f t="shared" si="26"/>
        <v>0</v>
      </c>
      <c r="CR74" s="41">
        <f t="shared" ref="CR74:DU74" si="27">SUM(CR70:CR73)</f>
        <v>0</v>
      </c>
      <c r="CS74" s="41">
        <f t="shared" si="27"/>
        <v>0</v>
      </c>
      <c r="CT74" s="41">
        <f t="shared" si="27"/>
        <v>0</v>
      </c>
      <c r="CU74" s="41">
        <f t="shared" si="27"/>
        <v>0</v>
      </c>
      <c r="CV74" s="41">
        <f t="shared" si="27"/>
        <v>0</v>
      </c>
      <c r="CW74" s="41">
        <f t="shared" si="27"/>
        <v>0</v>
      </c>
      <c r="CX74" s="41">
        <f t="shared" si="27"/>
        <v>0</v>
      </c>
      <c r="CY74" s="41">
        <f t="shared" si="27"/>
        <v>0</v>
      </c>
      <c r="CZ74" s="41">
        <f t="shared" si="27"/>
        <v>0</v>
      </c>
      <c r="DA74" s="41">
        <f t="shared" si="27"/>
        <v>0</v>
      </c>
      <c r="DB74" s="41">
        <f t="shared" si="27"/>
        <v>0</v>
      </c>
      <c r="DC74" s="41">
        <f t="shared" si="27"/>
        <v>0</v>
      </c>
      <c r="DD74" s="41">
        <f t="shared" si="27"/>
        <v>0</v>
      </c>
      <c r="DE74" s="41">
        <f t="shared" si="27"/>
        <v>0</v>
      </c>
      <c r="DF74" s="41">
        <f t="shared" si="27"/>
        <v>0</v>
      </c>
      <c r="DG74" s="41">
        <f t="shared" si="27"/>
        <v>0</v>
      </c>
      <c r="DH74" s="41">
        <f t="shared" si="27"/>
        <v>0</v>
      </c>
      <c r="DI74" s="41">
        <f t="shared" si="27"/>
        <v>0</v>
      </c>
      <c r="DJ74" s="41">
        <f t="shared" si="27"/>
        <v>0</v>
      </c>
      <c r="DK74" s="41">
        <f t="shared" si="27"/>
        <v>0</v>
      </c>
      <c r="DL74" s="41">
        <f t="shared" si="27"/>
        <v>0</v>
      </c>
      <c r="DM74" s="41">
        <f t="shared" si="27"/>
        <v>0</v>
      </c>
      <c r="DN74" s="41">
        <f t="shared" si="27"/>
        <v>0</v>
      </c>
      <c r="DO74" s="41">
        <f t="shared" si="27"/>
        <v>0</v>
      </c>
      <c r="DP74" s="41">
        <f t="shared" si="27"/>
        <v>0</v>
      </c>
      <c r="DQ74" s="41">
        <f t="shared" si="27"/>
        <v>0</v>
      </c>
      <c r="DR74" s="41">
        <f t="shared" si="27"/>
        <v>0</v>
      </c>
      <c r="DS74" s="41">
        <f t="shared" si="27"/>
        <v>0</v>
      </c>
      <c r="DT74" s="41">
        <f t="shared" si="27"/>
        <v>0</v>
      </c>
      <c r="DU74" s="41">
        <f t="shared" si="27"/>
        <v>0</v>
      </c>
    </row>
  </sheetData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3E86-9011-4D1B-9B62-CCD8A1577CE0}">
  <dimension ref="A7:M79"/>
  <sheetViews>
    <sheetView showGridLines="0" topLeftCell="A49" zoomScale="85" zoomScaleNormal="85" workbookViewId="0">
      <selection activeCell="B7" sqref="B7"/>
    </sheetView>
  </sheetViews>
  <sheetFormatPr baseColWidth="10" defaultRowHeight="15" x14ac:dyDescent="0.25"/>
  <cols>
    <col min="1" max="1" width="5.42578125" customWidth="1"/>
    <col min="2" max="2" width="23.28515625" bestFit="1" customWidth="1"/>
    <col min="3" max="3" width="11.140625" style="64" customWidth="1"/>
    <col min="4" max="13" width="10.42578125" style="64" customWidth="1"/>
  </cols>
  <sheetData>
    <row r="7" spans="1:13" ht="18.75" x14ac:dyDescent="0.3">
      <c r="A7" s="122" t="s">
        <v>156</v>
      </c>
      <c r="B7" s="123"/>
      <c r="C7" s="72"/>
      <c r="D7" s="72"/>
      <c r="E7" s="72"/>
      <c r="F7" s="72"/>
      <c r="G7" s="72"/>
      <c r="J7" s="73"/>
    </row>
    <row r="9" spans="1:13" x14ac:dyDescent="0.25">
      <c r="B9" s="114" t="s">
        <v>29</v>
      </c>
      <c r="C9" s="114" t="s">
        <v>98</v>
      </c>
      <c r="D9" s="114" t="s">
        <v>88</v>
      </c>
      <c r="E9" s="114" t="s">
        <v>89</v>
      </c>
      <c r="F9" s="114" t="s">
        <v>90</v>
      </c>
      <c r="G9" s="114" t="s">
        <v>91</v>
      </c>
      <c r="H9" s="114" t="s">
        <v>92</v>
      </c>
      <c r="I9" s="114" t="s">
        <v>93</v>
      </c>
      <c r="J9" s="114" t="s">
        <v>94</v>
      </c>
      <c r="K9" s="114" t="s">
        <v>95</v>
      </c>
      <c r="L9" s="114" t="s">
        <v>96</v>
      </c>
      <c r="M9" s="114" t="s">
        <v>97</v>
      </c>
    </row>
    <row r="10" spans="1:13" x14ac:dyDescent="0.25">
      <c r="B10" s="49" t="s">
        <v>2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x14ac:dyDescent="0.25">
      <c r="B11" s="3" t="s">
        <v>42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5">
      <c r="B12" s="3" t="s">
        <v>43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x14ac:dyDescent="0.25">
      <c r="B13" s="3" t="s">
        <v>44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 x14ac:dyDescent="0.25">
      <c r="B14" s="3" t="s">
        <v>133</v>
      </c>
      <c r="C14" s="40">
        <v>7500</v>
      </c>
      <c r="D14" s="40"/>
      <c r="E14" s="40"/>
      <c r="F14" s="40"/>
      <c r="G14" s="40"/>
      <c r="H14" s="40">
        <v>2500</v>
      </c>
      <c r="I14" s="40">
        <v>2500</v>
      </c>
      <c r="J14" s="40">
        <v>2500</v>
      </c>
      <c r="K14" s="40"/>
      <c r="L14" s="40"/>
      <c r="M14" s="40"/>
    </row>
    <row r="15" spans="1:13" x14ac:dyDescent="0.25">
      <c r="B15" s="3" t="s">
        <v>46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B16" s="3" t="s">
        <v>47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2:13" x14ac:dyDescent="0.25">
      <c r="B17" s="3" t="s">
        <v>48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 x14ac:dyDescent="0.25">
      <c r="B18" s="3" t="s">
        <v>49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2:13" x14ac:dyDescent="0.25">
      <c r="B19" s="3" t="s">
        <v>50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x14ac:dyDescent="0.25">
      <c r="B20" s="3" t="s">
        <v>51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2:13" x14ac:dyDescent="0.25">
      <c r="B21" s="49" t="s">
        <v>74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2:13" x14ac:dyDescent="0.25">
      <c r="B22" s="3" t="s">
        <v>52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spans="2:13" x14ac:dyDescent="0.25">
      <c r="B23" s="3" t="s">
        <v>53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2:13" x14ac:dyDescent="0.25">
      <c r="B24" s="3" t="s">
        <v>54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2:13" x14ac:dyDescent="0.25">
      <c r="B25" s="3" t="s">
        <v>55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2:13" x14ac:dyDescent="0.25">
      <c r="B26" s="3" t="s">
        <v>56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2:13" x14ac:dyDescent="0.25">
      <c r="B27" s="3" t="s">
        <v>57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2:13" x14ac:dyDescent="0.25">
      <c r="B28" s="3" t="s">
        <v>58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 x14ac:dyDescent="0.25">
      <c r="B29" s="3" t="s">
        <v>59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 x14ac:dyDescent="0.25">
      <c r="B30" s="3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3" x14ac:dyDescent="0.25">
      <c r="B31" s="49" t="s">
        <v>73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2:13" x14ac:dyDescent="0.25">
      <c r="B32" s="3" t="s">
        <v>61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2:13" x14ac:dyDescent="0.25">
      <c r="B33" s="3" t="s">
        <v>62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2:13" x14ac:dyDescent="0.25">
      <c r="B34" s="3" t="s">
        <v>63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2:13" x14ac:dyDescent="0.25">
      <c r="B35" s="3" t="s">
        <v>64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2:13" x14ac:dyDescent="0.25">
      <c r="B36" s="3" t="s">
        <v>65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2:13" x14ac:dyDescent="0.25">
      <c r="B37" s="3" t="s">
        <v>66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2:13" x14ac:dyDescent="0.25">
      <c r="B38" s="3" t="s">
        <v>67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2:13" x14ac:dyDescent="0.25">
      <c r="B39" s="3" t="s">
        <v>68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2:13" x14ac:dyDescent="0.25">
      <c r="B40" s="3" t="s">
        <v>69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2:13" x14ac:dyDescent="0.25">
      <c r="B41" s="3" t="s">
        <v>70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2" spans="2:13" x14ac:dyDescent="0.25">
      <c r="B42" s="3" t="s">
        <v>71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2:13" x14ac:dyDescent="0.25">
      <c r="B43" s="3" t="s">
        <v>72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2:13" x14ac:dyDescent="0.25">
      <c r="B44" s="3" t="s">
        <v>79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2:13" x14ac:dyDescent="0.25">
      <c r="B45" s="42" t="s">
        <v>134</v>
      </c>
      <c r="C45" s="41">
        <f>SUM(C11:C44)</f>
        <v>7500</v>
      </c>
      <c r="D45" s="41">
        <f>SUM(D11:D44)</f>
        <v>0</v>
      </c>
      <c r="E45" s="41">
        <f>SUM(E11:E44)</f>
        <v>0</v>
      </c>
      <c r="F45" s="41">
        <f>SUM(F11:F44)</f>
        <v>0</v>
      </c>
      <c r="G45" s="41">
        <f t="shared" ref="G45:L45" si="0">SUM(G11:G44)</f>
        <v>0</v>
      </c>
      <c r="H45" s="41">
        <f t="shared" si="0"/>
        <v>2500</v>
      </c>
      <c r="I45" s="41">
        <f t="shared" si="0"/>
        <v>2500</v>
      </c>
      <c r="J45" s="41">
        <f t="shared" si="0"/>
        <v>2500</v>
      </c>
      <c r="K45" s="41">
        <f t="shared" si="0"/>
        <v>0</v>
      </c>
      <c r="L45" s="41">
        <f t="shared" si="0"/>
        <v>0</v>
      </c>
      <c r="M45" s="41">
        <f>SUM(M11:M44)</f>
        <v>0</v>
      </c>
    </row>
    <row r="46" spans="2:13" x14ac:dyDescent="0.25">
      <c r="B46" s="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2:13" x14ac:dyDescent="0.25">
      <c r="B47" s="114" t="s">
        <v>4</v>
      </c>
      <c r="C47" s="115" t="str">
        <f>C9</f>
        <v>Total dettes</v>
      </c>
      <c r="D47" s="115" t="str">
        <f>D9</f>
        <v>Mars</v>
      </c>
      <c r="E47" s="115" t="str">
        <f>E9</f>
        <v xml:space="preserve">Avril </v>
      </c>
      <c r="F47" s="115" t="str">
        <f>F9</f>
        <v xml:space="preserve">Mai </v>
      </c>
      <c r="G47" s="115" t="str">
        <f t="shared" ref="G47:L47" si="1">G9</f>
        <v>Juin</v>
      </c>
      <c r="H47" s="115" t="str">
        <f t="shared" si="1"/>
        <v>Juillet</v>
      </c>
      <c r="I47" s="115" t="str">
        <f t="shared" si="1"/>
        <v>Août</v>
      </c>
      <c r="J47" s="115" t="str">
        <f t="shared" si="1"/>
        <v>Septembre</v>
      </c>
      <c r="K47" s="115" t="str">
        <f t="shared" si="1"/>
        <v>Octobre</v>
      </c>
      <c r="L47" s="115" t="str">
        <f t="shared" si="1"/>
        <v>Novembre</v>
      </c>
      <c r="M47" s="115" t="str">
        <f>M9</f>
        <v>Décembre</v>
      </c>
    </row>
    <row r="48" spans="2:13" x14ac:dyDescent="0.25">
      <c r="B48" s="43" t="s">
        <v>27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 x14ac:dyDescent="0.25">
      <c r="B49" s="43" t="s">
        <v>28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 x14ac:dyDescent="0.25">
      <c r="B50" s="43" t="s">
        <v>27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2:13" x14ac:dyDescent="0.25">
      <c r="B51" s="43" t="s">
        <v>30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2:13" x14ac:dyDescent="0.25">
      <c r="B52" s="43" t="s">
        <v>31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13" x14ac:dyDescent="0.25">
      <c r="B53" s="44" t="s">
        <v>135</v>
      </c>
      <c r="C53" s="41">
        <f t="shared" ref="C53:F53" si="2">SUM(C48:C52)</f>
        <v>0</v>
      </c>
      <c r="D53" s="41">
        <f t="shared" si="2"/>
        <v>0</v>
      </c>
      <c r="E53" s="41">
        <f t="shared" si="2"/>
        <v>0</v>
      </c>
      <c r="F53" s="41">
        <f t="shared" si="2"/>
        <v>0</v>
      </c>
      <c r="G53" s="41">
        <f t="shared" ref="G53:M53" si="3">SUM(G48:G52)</f>
        <v>0</v>
      </c>
      <c r="H53" s="41">
        <f t="shared" si="3"/>
        <v>0</v>
      </c>
      <c r="I53" s="41">
        <f t="shared" si="3"/>
        <v>0</v>
      </c>
      <c r="J53" s="41">
        <f t="shared" si="3"/>
        <v>0</v>
      </c>
      <c r="K53" s="41">
        <f t="shared" si="3"/>
        <v>0</v>
      </c>
      <c r="L53" s="41">
        <f t="shared" si="3"/>
        <v>0</v>
      </c>
      <c r="M53" s="41">
        <f t="shared" si="3"/>
        <v>0</v>
      </c>
    </row>
    <row r="54" spans="2:13" x14ac:dyDescent="0.25">
      <c r="B54" s="43" t="s">
        <v>81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</row>
    <row r="55" spans="2:13" x14ac:dyDescent="0.25">
      <c r="B55" s="43" t="s">
        <v>82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2:13" x14ac:dyDescent="0.25">
      <c r="B56" s="43" t="s">
        <v>32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2:13" x14ac:dyDescent="0.25">
      <c r="B57" s="96" t="s">
        <v>126</v>
      </c>
      <c r="C57" s="40">
        <f>Décaissements!AD57*0.8</f>
        <v>41600</v>
      </c>
      <c r="D57" s="40"/>
      <c r="E57" s="40"/>
      <c r="F57" s="40"/>
      <c r="G57" s="40">
        <f>C57/3</f>
        <v>13866.666666666666</v>
      </c>
      <c r="H57" s="40">
        <f>G57</f>
        <v>13866.666666666666</v>
      </c>
      <c r="I57" s="40">
        <f>H57</f>
        <v>13866.666666666666</v>
      </c>
      <c r="J57" s="40"/>
      <c r="K57" s="40"/>
      <c r="L57" s="40"/>
      <c r="M57" s="40"/>
    </row>
    <row r="58" spans="2:13" x14ac:dyDescent="0.25">
      <c r="B58" s="96" t="s">
        <v>127</v>
      </c>
      <c r="C58" s="40">
        <f>Décaissements!BK57*0.8</f>
        <v>32000</v>
      </c>
      <c r="D58" s="40"/>
      <c r="E58" s="40"/>
      <c r="F58" s="40"/>
      <c r="G58" s="40"/>
      <c r="H58" s="40">
        <f>C58/3</f>
        <v>10666.666666666666</v>
      </c>
      <c r="I58" s="40">
        <f>H58</f>
        <v>10666.666666666666</v>
      </c>
      <c r="J58" s="40">
        <f>I58</f>
        <v>10666.666666666666</v>
      </c>
      <c r="K58" s="40"/>
      <c r="L58" s="40"/>
      <c r="M58" s="40"/>
    </row>
    <row r="59" spans="2:13" x14ac:dyDescent="0.25">
      <c r="B59" s="96" t="s">
        <v>128</v>
      </c>
      <c r="C59" s="40">
        <f>Décaissements!CO57*0.8</f>
        <v>30400</v>
      </c>
      <c r="D59" s="40"/>
      <c r="E59" s="40"/>
      <c r="F59" s="40"/>
      <c r="G59" s="40"/>
      <c r="H59" s="40"/>
      <c r="I59" s="40">
        <f>C59/3</f>
        <v>10133.333333333334</v>
      </c>
      <c r="J59" s="40">
        <f>I59</f>
        <v>10133.333333333334</v>
      </c>
      <c r="K59" s="40">
        <f>J59</f>
        <v>10133.333333333334</v>
      </c>
      <c r="L59" s="40"/>
      <c r="M59" s="40"/>
    </row>
    <row r="60" spans="2:13" x14ac:dyDescent="0.25">
      <c r="B60" s="43" t="s">
        <v>33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2:13" x14ac:dyDescent="0.25">
      <c r="B61" s="96" t="s">
        <v>126</v>
      </c>
      <c r="C61" s="40">
        <f>Décaissements!AD57*0.2</f>
        <v>10400</v>
      </c>
      <c r="D61" s="40"/>
      <c r="E61" s="40"/>
      <c r="F61" s="40"/>
      <c r="G61" s="40">
        <f>C61/3</f>
        <v>3466.6666666666665</v>
      </c>
      <c r="H61" s="40">
        <f>G61</f>
        <v>3466.6666666666665</v>
      </c>
      <c r="I61" s="40">
        <f>H61</f>
        <v>3466.6666666666665</v>
      </c>
      <c r="J61" s="40"/>
      <c r="K61" s="40"/>
      <c r="L61" s="40"/>
      <c r="M61" s="40"/>
    </row>
    <row r="62" spans="2:13" x14ac:dyDescent="0.25">
      <c r="B62" s="96" t="s">
        <v>127</v>
      </c>
      <c r="C62" s="40">
        <f>Décaissements!BK57*0.2</f>
        <v>8000</v>
      </c>
      <c r="D62" s="40"/>
      <c r="E62" s="40"/>
      <c r="F62" s="40"/>
      <c r="G62" s="40"/>
      <c r="H62" s="40">
        <f>C62/3</f>
        <v>2666.6666666666665</v>
      </c>
      <c r="I62" s="40">
        <f>H62</f>
        <v>2666.6666666666665</v>
      </c>
      <c r="J62" s="40">
        <f>I62</f>
        <v>2666.6666666666665</v>
      </c>
      <c r="K62" s="40"/>
      <c r="L62" s="40"/>
      <c r="M62" s="40"/>
    </row>
    <row r="63" spans="2:13" x14ac:dyDescent="0.25">
      <c r="B63" s="96" t="s">
        <v>128</v>
      </c>
      <c r="C63" s="40">
        <f>Décaissements!CO57*0.2</f>
        <v>7600</v>
      </c>
      <c r="D63" s="40"/>
      <c r="E63" s="40"/>
      <c r="F63" s="40"/>
      <c r="G63" s="40"/>
      <c r="H63" s="40"/>
      <c r="I63" s="40">
        <f>C63/3</f>
        <v>2533.3333333333335</v>
      </c>
      <c r="J63" s="40">
        <f>I63</f>
        <v>2533.3333333333335</v>
      </c>
      <c r="K63" s="40">
        <f>J63</f>
        <v>2533.3333333333335</v>
      </c>
      <c r="L63" s="40"/>
      <c r="M63" s="40"/>
    </row>
    <row r="64" spans="2:13" x14ac:dyDescent="0.25">
      <c r="B64" s="43" t="s">
        <v>80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2:13" x14ac:dyDescent="0.25">
      <c r="B65" s="44" t="s">
        <v>136</v>
      </c>
      <c r="C65" s="41">
        <f t="shared" ref="C65:F65" si="4">SUM(C54:C64)</f>
        <v>130000</v>
      </c>
      <c r="D65" s="41">
        <f t="shared" si="4"/>
        <v>0</v>
      </c>
      <c r="E65" s="41">
        <f t="shared" si="4"/>
        <v>0</v>
      </c>
      <c r="F65" s="41">
        <f t="shared" si="4"/>
        <v>0</v>
      </c>
      <c r="G65" s="41">
        <f t="shared" ref="G65" si="5">SUM(G54:G64)</f>
        <v>17333.333333333332</v>
      </c>
      <c r="H65" s="41">
        <f t="shared" ref="H65" si="6">SUM(H54:H64)</f>
        <v>30666.666666666668</v>
      </c>
      <c r="I65" s="41">
        <f t="shared" ref="I65" si="7">SUM(I54:I64)</f>
        <v>43333.333333333328</v>
      </c>
      <c r="J65" s="41">
        <f t="shared" ref="J65" si="8">SUM(J54:J64)</f>
        <v>26000</v>
      </c>
      <c r="K65" s="41">
        <f t="shared" ref="K65" si="9">SUM(K54:K64)</f>
        <v>12666.666666666668</v>
      </c>
      <c r="L65" s="41">
        <f t="shared" ref="L65:M65" si="10">SUM(L54:L64)</f>
        <v>0</v>
      </c>
      <c r="M65" s="41">
        <f t="shared" si="10"/>
        <v>0</v>
      </c>
    </row>
    <row r="66" spans="2:13" x14ac:dyDescent="0.25">
      <c r="B66" s="43" t="s">
        <v>40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2:13" x14ac:dyDescent="0.25">
      <c r="B67" s="43" t="s">
        <v>41</v>
      </c>
      <c r="C67" s="40"/>
      <c r="D67" s="40"/>
      <c r="E67" s="40"/>
      <c r="F67" s="40">
        <v>1900</v>
      </c>
      <c r="G67" s="40"/>
      <c r="H67" s="40"/>
      <c r="I67" s="40"/>
      <c r="J67" s="40"/>
      <c r="K67" s="40"/>
      <c r="L67" s="40"/>
      <c r="M67" s="40"/>
    </row>
    <row r="68" spans="2:13" x14ac:dyDescent="0.25">
      <c r="B68" s="43" t="s">
        <v>37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2:13" x14ac:dyDescent="0.25">
      <c r="B69" s="44" t="s">
        <v>138</v>
      </c>
      <c r="C69" s="41">
        <f>SUM(C66:C68)</f>
        <v>0</v>
      </c>
      <c r="D69" s="41">
        <f t="shared" ref="D69:M69" si="11">SUM(D66:D68)</f>
        <v>0</v>
      </c>
      <c r="E69" s="41">
        <f t="shared" si="11"/>
        <v>0</v>
      </c>
      <c r="F69" s="41">
        <f t="shared" si="11"/>
        <v>1900</v>
      </c>
      <c r="G69" s="41">
        <f t="shared" si="11"/>
        <v>0</v>
      </c>
      <c r="H69" s="41">
        <f t="shared" si="11"/>
        <v>0</v>
      </c>
      <c r="I69" s="41">
        <f t="shared" si="11"/>
        <v>0</v>
      </c>
      <c r="J69" s="41">
        <f t="shared" si="11"/>
        <v>0</v>
      </c>
      <c r="K69" s="41">
        <f t="shared" si="11"/>
        <v>0</v>
      </c>
      <c r="L69" s="41">
        <f t="shared" si="11"/>
        <v>0</v>
      </c>
      <c r="M69" s="41">
        <f t="shared" si="11"/>
        <v>0</v>
      </c>
    </row>
    <row r="71" spans="2:13" x14ac:dyDescent="0.25">
      <c r="B71" s="114" t="s">
        <v>104</v>
      </c>
      <c r="C71" s="115" t="str">
        <f>C47</f>
        <v>Total dettes</v>
      </c>
      <c r="D71" s="115" t="str">
        <f t="shared" ref="D71:M71" si="12">D47</f>
        <v>Mars</v>
      </c>
      <c r="E71" s="115" t="str">
        <f t="shared" si="12"/>
        <v xml:space="preserve">Avril </v>
      </c>
      <c r="F71" s="115" t="str">
        <f t="shared" si="12"/>
        <v xml:space="preserve">Mai </v>
      </c>
      <c r="G71" s="115" t="str">
        <f t="shared" si="12"/>
        <v>Juin</v>
      </c>
      <c r="H71" s="115" t="str">
        <f t="shared" si="12"/>
        <v>Juillet</v>
      </c>
      <c r="I71" s="115" t="str">
        <f t="shared" si="12"/>
        <v>Août</v>
      </c>
      <c r="J71" s="115" t="str">
        <f t="shared" si="12"/>
        <v>Septembre</v>
      </c>
      <c r="K71" s="115" t="str">
        <f t="shared" si="12"/>
        <v>Octobre</v>
      </c>
      <c r="L71" s="115" t="str">
        <f t="shared" si="12"/>
        <v>Novembre</v>
      </c>
      <c r="M71" s="115" t="str">
        <f t="shared" si="12"/>
        <v>Décembre</v>
      </c>
    </row>
    <row r="72" spans="2:13" x14ac:dyDescent="0.25">
      <c r="B72" s="43" t="s">
        <v>34</v>
      </c>
      <c r="C72" s="40">
        <v>56000</v>
      </c>
      <c r="D72" s="40"/>
      <c r="E72" s="40"/>
      <c r="F72" s="40"/>
      <c r="G72" s="40"/>
      <c r="H72" s="40"/>
      <c r="I72" s="40"/>
      <c r="J72" s="40">
        <f>C72/36</f>
        <v>1555.5555555555557</v>
      </c>
      <c r="K72" s="40">
        <f>J72</f>
        <v>1555.5555555555557</v>
      </c>
      <c r="L72" s="40">
        <f t="shared" ref="L72:M72" si="13">K72</f>
        <v>1555.5555555555557</v>
      </c>
      <c r="M72" s="40">
        <f t="shared" si="13"/>
        <v>1555.5555555555557</v>
      </c>
    </row>
    <row r="73" spans="2:13" x14ac:dyDescent="0.25">
      <c r="B73" s="43" t="s">
        <v>35</v>
      </c>
      <c r="C73" s="40">
        <v>32000</v>
      </c>
      <c r="D73" s="40"/>
      <c r="E73" s="40"/>
      <c r="F73" s="40"/>
      <c r="G73" s="40"/>
      <c r="H73" s="40"/>
      <c r="I73" s="40"/>
      <c r="J73" s="40">
        <f t="shared" ref="J73:J74" si="14">C73/36</f>
        <v>888.88888888888891</v>
      </c>
      <c r="K73" s="40">
        <f t="shared" ref="K73:M74" si="15">J73</f>
        <v>888.88888888888891</v>
      </c>
      <c r="L73" s="40">
        <f t="shared" si="15"/>
        <v>888.88888888888891</v>
      </c>
      <c r="M73" s="40">
        <f t="shared" si="15"/>
        <v>888.88888888888891</v>
      </c>
    </row>
    <row r="74" spans="2:13" x14ac:dyDescent="0.25">
      <c r="B74" s="43" t="s">
        <v>35</v>
      </c>
      <c r="C74" s="40">
        <v>23000</v>
      </c>
      <c r="D74" s="40"/>
      <c r="E74" s="40"/>
      <c r="F74" s="40"/>
      <c r="G74" s="40"/>
      <c r="H74" s="40"/>
      <c r="I74" s="40"/>
      <c r="J74" s="40">
        <f t="shared" si="14"/>
        <v>638.88888888888891</v>
      </c>
      <c r="K74" s="40">
        <f t="shared" si="15"/>
        <v>638.88888888888891</v>
      </c>
      <c r="L74" s="40">
        <f t="shared" si="15"/>
        <v>638.88888888888891</v>
      </c>
      <c r="M74" s="40">
        <f t="shared" si="15"/>
        <v>638.88888888888891</v>
      </c>
    </row>
    <row r="75" spans="2:13" x14ac:dyDescent="0.25">
      <c r="B75" s="106" t="s">
        <v>132</v>
      </c>
      <c r="C75" s="107">
        <f>SUM('Récap trésorerie'!C26:DT26)</f>
        <v>75000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2:13" x14ac:dyDescent="0.25">
      <c r="B76" s="43" t="s">
        <v>36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2:13" x14ac:dyDescent="0.25">
      <c r="B77" s="44" t="s">
        <v>137</v>
      </c>
      <c r="C77" s="41">
        <f t="shared" ref="C77:F77" si="16">SUM(C72:C76)</f>
        <v>186000</v>
      </c>
      <c r="D77" s="41">
        <f t="shared" si="16"/>
        <v>0</v>
      </c>
      <c r="E77" s="41">
        <f t="shared" si="16"/>
        <v>0</v>
      </c>
      <c r="F77" s="41">
        <f t="shared" si="16"/>
        <v>0</v>
      </c>
      <c r="G77" s="41">
        <f t="shared" ref="G77:M77" si="17">SUM(G72:G76)</f>
        <v>0</v>
      </c>
      <c r="H77" s="41">
        <f t="shared" si="17"/>
        <v>0</v>
      </c>
      <c r="I77" s="41">
        <f t="shared" si="17"/>
        <v>0</v>
      </c>
      <c r="J77" s="41">
        <f t="shared" si="17"/>
        <v>3083.333333333333</v>
      </c>
      <c r="K77" s="41">
        <f t="shared" si="17"/>
        <v>3083.333333333333</v>
      </c>
      <c r="L77" s="41">
        <f t="shared" si="17"/>
        <v>3083.333333333333</v>
      </c>
      <c r="M77" s="41">
        <f t="shared" si="17"/>
        <v>3083.333333333333</v>
      </c>
    </row>
    <row r="78" spans="2:13" x14ac:dyDescent="0.25">
      <c r="C78"/>
      <c r="D78"/>
      <c r="E78"/>
      <c r="F78"/>
      <c r="G78"/>
      <c r="H78"/>
      <c r="I78"/>
      <c r="J78"/>
      <c r="K78"/>
      <c r="L78"/>
      <c r="M78"/>
    </row>
    <row r="79" spans="2:13" x14ac:dyDescent="0.25">
      <c r="B79" s="69" t="s">
        <v>155</v>
      </c>
      <c r="C79" s="70">
        <f t="shared" ref="C79:M79" si="18">C45+C53+C65+C77+C69</f>
        <v>323500</v>
      </c>
      <c r="D79" s="70">
        <f t="shared" si="18"/>
        <v>0</v>
      </c>
      <c r="E79" s="70">
        <f t="shared" si="18"/>
        <v>0</v>
      </c>
      <c r="F79" s="70">
        <f t="shared" si="18"/>
        <v>1900</v>
      </c>
      <c r="G79" s="70">
        <f t="shared" si="18"/>
        <v>17333.333333333332</v>
      </c>
      <c r="H79" s="70">
        <f t="shared" si="18"/>
        <v>33166.666666666672</v>
      </c>
      <c r="I79" s="70">
        <f t="shared" si="18"/>
        <v>45833.333333333328</v>
      </c>
      <c r="J79" s="70">
        <f t="shared" si="18"/>
        <v>31583.333333333332</v>
      </c>
      <c r="K79" s="70">
        <f t="shared" si="18"/>
        <v>15750</v>
      </c>
      <c r="L79" s="70">
        <f t="shared" si="18"/>
        <v>3083.333333333333</v>
      </c>
      <c r="M79" s="70">
        <f t="shared" si="18"/>
        <v>3083.333333333333</v>
      </c>
    </row>
  </sheetData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</vt:lpstr>
      <vt:lpstr>Récap trésorerie</vt:lpstr>
      <vt:lpstr>Décaissements</vt:lpstr>
      <vt:lpstr>Liste dettes non positionnées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mathieu.luchetta@mtlc-conseil.fr</dc:creator>
  <cp:lastModifiedBy>Mathieu Luchetta</cp:lastModifiedBy>
  <dcterms:created xsi:type="dcterms:W3CDTF">2020-03-20T20:53:51Z</dcterms:created>
  <dcterms:modified xsi:type="dcterms:W3CDTF">2020-06-24T13:58:35Z</dcterms:modified>
</cp:coreProperties>
</file>